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202300"/>
  <mc:AlternateContent xmlns:mc="http://schemas.openxmlformats.org/markup-compatibility/2006">
    <mc:Choice Requires="x15">
      <x15ac:absPath xmlns:x15ac="http://schemas.microsoft.com/office/spreadsheetml/2010/11/ac" url="https://ontariocreates.sharepoint.com/sites/IndustryInitiatives/Shared Documents/ID/Grants/01 IP Fund/Futures Forward/2026-27/Grant/Program Documentation/"/>
    </mc:Choice>
  </mc:AlternateContent>
  <xr:revisionPtr revIDLastSave="77" documentId="8_{C12546E9-8813-41F5-88E8-AC539120947F}" xr6:coauthVersionLast="47" xr6:coauthVersionMax="47" xr10:uidLastSave="{EA1371FA-F508-4B1D-9835-4216E9459ED3}"/>
  <bookViews>
    <workbookView xWindow="-120" yWindow="-120" windowWidth="29040" windowHeight="15720" tabRatio="820" activeTab="4" xr2:uid="{96281522-8DC2-431E-B672-87AF8B38ECB9}"/>
  </bookViews>
  <sheets>
    <sheet name="GUIDELINES" sheetId="1" r:id="rId1"/>
    <sheet name="Cover " sheetId="6" r:id="rId2"/>
    <sheet name="Summary" sheetId="7" r:id="rId3"/>
    <sheet name="Detail" sheetId="8" r:id="rId4"/>
    <sheet name="Financing" sheetId="2" r:id="rId5"/>
    <sheet name="Notes" sheetId="3" r:id="rId6"/>
    <sheet name="DONOTDELETE" sheetId="4" r:id="rId7"/>
  </sheets>
  <definedNames>
    <definedName name="_xlnm.Print_Area" localSheetId="1">'Cover '!$A$1:$D$25</definedName>
    <definedName name="_xlnm.Print_Area" localSheetId="3">Detail!$A$1:$K$215</definedName>
    <definedName name="_xlnm.Print_Area" localSheetId="4">Financing!$A$1:$F$17</definedName>
    <definedName name="_xlnm.Print_Area" localSheetId="0">GUIDELINES!$A$1:$D$22</definedName>
    <definedName name="_xlnm.Print_Area" localSheetId="5">Notes!$A$1:$F$16</definedName>
    <definedName name="_xlnm.Print_Area" localSheetId="2">Summary!$A$1:$C$35</definedName>
    <definedName name="unit_ddown">units[toggle]</definedName>
    <definedName name="units_drop_dow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0" i="6" l="1"/>
  <c r="C17" i="2"/>
  <c r="K195" i="8"/>
  <c r="K173" i="8"/>
  <c r="K16" i="8"/>
  <c r="M209" i="8" l="1"/>
  <c r="N209" i="8"/>
  <c r="O209" i="8"/>
  <c r="P209" i="8"/>
  <c r="Q209" i="8"/>
  <c r="R209" i="8"/>
  <c r="K209" i="8"/>
  <c r="D8" i="6"/>
  <c r="F120" i="8"/>
  <c r="F119" i="8"/>
  <c r="F118" i="8"/>
  <c r="F117" i="8"/>
  <c r="F116" i="8"/>
  <c r="F115" i="8"/>
  <c r="F114" i="8"/>
  <c r="F113" i="8"/>
  <c r="F107" i="8"/>
  <c r="F106" i="8"/>
  <c r="F100" i="8"/>
  <c r="F99" i="8"/>
  <c r="F98" i="8"/>
  <c r="F92" i="8"/>
  <c r="F91" i="8"/>
  <c r="F90" i="8"/>
  <c r="F89" i="8"/>
  <c r="F88" i="8"/>
  <c r="F87" i="8"/>
  <c r="F86" i="8"/>
  <c r="F85" i="8"/>
  <c r="F84" i="8"/>
  <c r="F83" i="8"/>
  <c r="F82" i="8"/>
  <c r="F81" i="8"/>
  <c r="F75" i="8"/>
  <c r="F74" i="8"/>
  <c r="F73" i="8"/>
  <c r="F72" i="8"/>
  <c r="F71" i="8"/>
  <c r="F70" i="8"/>
  <c r="F64" i="8"/>
  <c r="F63" i="8"/>
  <c r="F62" i="8"/>
  <c r="F61" i="8"/>
  <c r="F60" i="8"/>
  <c r="F59" i="8"/>
  <c r="F58" i="8"/>
  <c r="F57" i="8"/>
  <c r="F56" i="8"/>
  <c r="F55" i="8"/>
  <c r="F49" i="8"/>
  <c r="F48" i="8"/>
  <c r="F47" i="8"/>
  <c r="F46" i="8"/>
  <c r="F45" i="8"/>
  <c r="F44" i="8"/>
  <c r="F43" i="8"/>
  <c r="F42" i="8"/>
  <c r="F16" i="8"/>
  <c r="E17" i="8"/>
  <c r="B17" i="6" l="1"/>
  <c r="R215" i="8"/>
  <c r="R214" i="8"/>
  <c r="Q214" i="8"/>
  <c r="R208" i="8"/>
  <c r="Q208" i="8"/>
  <c r="R207" i="8"/>
  <c r="Q207" i="8"/>
  <c r="R206" i="8"/>
  <c r="Q206" i="8"/>
  <c r="R205" i="8"/>
  <c r="Q205" i="8"/>
  <c r="R204" i="8"/>
  <c r="Q204" i="8"/>
  <c r="R203" i="8"/>
  <c r="Q203" i="8"/>
  <c r="R194" i="8"/>
  <c r="Q194" i="8"/>
  <c r="R193" i="8"/>
  <c r="Q193" i="8"/>
  <c r="R192" i="8"/>
  <c r="Q192" i="8"/>
  <c r="R191" i="8"/>
  <c r="Q191" i="8"/>
  <c r="R190" i="8"/>
  <c r="Q190" i="8"/>
  <c r="R189" i="8"/>
  <c r="Q189" i="8"/>
  <c r="R188" i="8"/>
  <c r="Q188" i="8"/>
  <c r="R187" i="8"/>
  <c r="Q187" i="8"/>
  <c r="R186" i="8"/>
  <c r="Q186" i="8"/>
  <c r="R185" i="8"/>
  <c r="Q185" i="8"/>
  <c r="R184" i="8"/>
  <c r="Q184" i="8"/>
  <c r="R183" i="8"/>
  <c r="Q183" i="8"/>
  <c r="R182" i="8"/>
  <c r="Q182" i="8"/>
  <c r="R181" i="8"/>
  <c r="Q181" i="8"/>
  <c r="R180" i="8"/>
  <c r="Q180" i="8"/>
  <c r="R179" i="8"/>
  <c r="Q179" i="8"/>
  <c r="R178" i="8"/>
  <c r="Q178" i="8"/>
  <c r="R172" i="8"/>
  <c r="Q172" i="8"/>
  <c r="R171" i="8"/>
  <c r="Q171" i="8"/>
  <c r="R170" i="8"/>
  <c r="Q170" i="8"/>
  <c r="R169" i="8"/>
  <c r="Q169" i="8"/>
  <c r="R168" i="8"/>
  <c r="Q168" i="8"/>
  <c r="R167" i="8"/>
  <c r="Q167" i="8"/>
  <c r="R166" i="8"/>
  <c r="Q166" i="8"/>
  <c r="R165" i="8"/>
  <c r="Q165" i="8"/>
  <c r="R164" i="8"/>
  <c r="Q164" i="8"/>
  <c r="R154" i="8"/>
  <c r="Q154" i="8"/>
  <c r="R153" i="8"/>
  <c r="Q153" i="8"/>
  <c r="R152" i="8"/>
  <c r="Q152" i="8"/>
  <c r="R151" i="8"/>
  <c r="Q151" i="8"/>
  <c r="R150" i="8"/>
  <c r="Q150" i="8"/>
  <c r="R149" i="8"/>
  <c r="Q149" i="8"/>
  <c r="R148" i="8"/>
  <c r="Q148" i="8"/>
  <c r="R147" i="8"/>
  <c r="Q147" i="8"/>
  <c r="R146" i="8"/>
  <c r="Q146" i="8"/>
  <c r="R145" i="8"/>
  <c r="Q145" i="8"/>
  <c r="R144" i="8"/>
  <c r="Q144" i="8"/>
  <c r="R143" i="8"/>
  <c r="Q143" i="8"/>
  <c r="R137" i="8"/>
  <c r="Q137" i="8"/>
  <c r="R136" i="8"/>
  <c r="Q136" i="8"/>
  <c r="R135" i="8"/>
  <c r="Q135" i="8"/>
  <c r="R134" i="8"/>
  <c r="Q134" i="8"/>
  <c r="R133" i="8"/>
  <c r="Q133" i="8"/>
  <c r="R132" i="8"/>
  <c r="Q132" i="8"/>
  <c r="R131" i="8"/>
  <c r="Q131" i="8"/>
  <c r="R130" i="8"/>
  <c r="Q130" i="8"/>
  <c r="R129" i="8"/>
  <c r="Q129" i="8"/>
  <c r="R128" i="8"/>
  <c r="Q128" i="8"/>
  <c r="R120" i="8"/>
  <c r="Q120" i="8"/>
  <c r="R119" i="8"/>
  <c r="Q119" i="8"/>
  <c r="R118" i="8"/>
  <c r="Q118" i="8"/>
  <c r="R117" i="8"/>
  <c r="Q117" i="8"/>
  <c r="R116" i="8"/>
  <c r="Q116" i="8"/>
  <c r="R115" i="8"/>
  <c r="Q115" i="8"/>
  <c r="R114" i="8"/>
  <c r="Q114" i="8"/>
  <c r="R113" i="8"/>
  <c r="Q113" i="8"/>
  <c r="R107" i="8"/>
  <c r="Q107" i="8"/>
  <c r="R106" i="8"/>
  <c r="Q106" i="8"/>
  <c r="R100" i="8"/>
  <c r="Q100" i="8"/>
  <c r="R99" i="8"/>
  <c r="Q99" i="8"/>
  <c r="R98" i="8"/>
  <c r="Q98" i="8"/>
  <c r="R92" i="8"/>
  <c r="Q92" i="8"/>
  <c r="R91" i="8"/>
  <c r="Q91" i="8"/>
  <c r="R90" i="8"/>
  <c r="Q90" i="8"/>
  <c r="R89" i="8"/>
  <c r="Q89" i="8"/>
  <c r="R88" i="8"/>
  <c r="Q88" i="8"/>
  <c r="R87" i="8"/>
  <c r="Q87" i="8"/>
  <c r="R86" i="8"/>
  <c r="Q86" i="8"/>
  <c r="R85" i="8"/>
  <c r="Q85" i="8"/>
  <c r="R84" i="8"/>
  <c r="Q84" i="8"/>
  <c r="R83" i="8"/>
  <c r="Q83" i="8"/>
  <c r="R82" i="8"/>
  <c r="Q82" i="8"/>
  <c r="R81" i="8"/>
  <c r="Q81" i="8"/>
  <c r="R75" i="8"/>
  <c r="Q75" i="8"/>
  <c r="R74" i="8"/>
  <c r="Q74" i="8"/>
  <c r="R73" i="8"/>
  <c r="Q73" i="8"/>
  <c r="R72" i="8"/>
  <c r="Q72" i="8"/>
  <c r="R71" i="8"/>
  <c r="Q71" i="8"/>
  <c r="R70" i="8"/>
  <c r="Q70" i="8"/>
  <c r="R64" i="8"/>
  <c r="Q64" i="8"/>
  <c r="R63" i="8"/>
  <c r="Q63" i="8"/>
  <c r="R62" i="8"/>
  <c r="Q62" i="8"/>
  <c r="R61" i="8"/>
  <c r="Q61" i="8"/>
  <c r="R60" i="8"/>
  <c r="Q60" i="8"/>
  <c r="R59" i="8"/>
  <c r="Q59" i="8"/>
  <c r="R58" i="8"/>
  <c r="Q58" i="8"/>
  <c r="R57" i="8"/>
  <c r="Q57" i="8"/>
  <c r="R56" i="8"/>
  <c r="Q56" i="8"/>
  <c r="Q55" i="8"/>
  <c r="R49" i="8"/>
  <c r="Q49" i="8"/>
  <c r="R48" i="8"/>
  <c r="Q48" i="8"/>
  <c r="R47" i="8"/>
  <c r="Q47" i="8"/>
  <c r="R46" i="8"/>
  <c r="Q46" i="8"/>
  <c r="R45" i="8"/>
  <c r="Q45" i="8"/>
  <c r="R44" i="8"/>
  <c r="Q44" i="8"/>
  <c r="R43" i="8"/>
  <c r="Q43" i="8"/>
  <c r="R42" i="8"/>
  <c r="R33" i="8"/>
  <c r="R34" i="8" s="1"/>
  <c r="Q33" i="8"/>
  <c r="Q34" i="8" s="1"/>
  <c r="R24" i="8"/>
  <c r="Q25" i="8"/>
  <c r="R25" i="8"/>
  <c r="Q26" i="8"/>
  <c r="R26" i="8"/>
  <c r="Q27" i="8"/>
  <c r="R27" i="8"/>
  <c r="R23" i="8"/>
  <c r="P16" i="8"/>
  <c r="R16" i="8" s="1"/>
  <c r="K34" i="8"/>
  <c r="Q16" i="8" l="1"/>
  <c r="Q17" i="8" s="1"/>
  <c r="P203" i="8"/>
  <c r="O203" i="8"/>
  <c r="N203" i="8"/>
  <c r="M203" i="8"/>
  <c r="B21" i="6"/>
  <c r="E50" i="8"/>
  <c r="E76" i="8"/>
  <c r="E93" i="8"/>
  <c r="E101" i="8"/>
  <c r="E121" i="8"/>
  <c r="E108" i="8"/>
  <c r="E65" i="8"/>
  <c r="P215" i="8"/>
  <c r="Q215" i="8"/>
  <c r="M215" i="8"/>
  <c r="M214" i="8"/>
  <c r="P214" i="8"/>
  <c r="M205" i="8"/>
  <c r="N205" i="8"/>
  <c r="O205" i="8"/>
  <c r="P205" i="8"/>
  <c r="M206" i="8"/>
  <c r="N206" i="8"/>
  <c r="O206" i="8"/>
  <c r="P206" i="8"/>
  <c r="M207" i="8"/>
  <c r="N207" i="8"/>
  <c r="O207" i="8"/>
  <c r="P207" i="8"/>
  <c r="M208" i="8"/>
  <c r="N208" i="8"/>
  <c r="O208" i="8"/>
  <c r="P208" i="8"/>
  <c r="P204" i="8"/>
  <c r="O204" i="8"/>
  <c r="N204" i="8"/>
  <c r="M204" i="8"/>
  <c r="M179" i="8"/>
  <c r="N179" i="8"/>
  <c r="O179" i="8"/>
  <c r="P179" i="8"/>
  <c r="M180" i="8"/>
  <c r="N180" i="8"/>
  <c r="O180" i="8"/>
  <c r="P180" i="8"/>
  <c r="M181" i="8"/>
  <c r="N181" i="8"/>
  <c r="O181" i="8"/>
  <c r="P181" i="8"/>
  <c r="M182" i="8"/>
  <c r="N182" i="8"/>
  <c r="O182" i="8"/>
  <c r="P182" i="8"/>
  <c r="M183" i="8"/>
  <c r="N183" i="8"/>
  <c r="O183" i="8"/>
  <c r="P183" i="8"/>
  <c r="M184" i="8"/>
  <c r="N184" i="8"/>
  <c r="O184" i="8"/>
  <c r="P184" i="8"/>
  <c r="M185" i="8"/>
  <c r="N185" i="8"/>
  <c r="O185" i="8"/>
  <c r="P185" i="8"/>
  <c r="M186" i="8"/>
  <c r="N186" i="8"/>
  <c r="O186" i="8"/>
  <c r="P186" i="8"/>
  <c r="M187" i="8"/>
  <c r="N187" i="8"/>
  <c r="O187" i="8"/>
  <c r="P187" i="8"/>
  <c r="M188" i="8"/>
  <c r="N188" i="8"/>
  <c r="O188" i="8"/>
  <c r="P188" i="8"/>
  <c r="M189" i="8"/>
  <c r="N189" i="8"/>
  <c r="O189" i="8"/>
  <c r="P189" i="8"/>
  <c r="M190" i="8"/>
  <c r="N190" i="8"/>
  <c r="O190" i="8"/>
  <c r="P190" i="8"/>
  <c r="M191" i="8"/>
  <c r="N191" i="8"/>
  <c r="O191" i="8"/>
  <c r="P191" i="8"/>
  <c r="M192" i="8"/>
  <c r="N192" i="8"/>
  <c r="O192" i="8"/>
  <c r="P192" i="8"/>
  <c r="M193" i="8"/>
  <c r="N193" i="8"/>
  <c r="O193" i="8"/>
  <c r="P193" i="8"/>
  <c r="M194" i="8"/>
  <c r="N194" i="8"/>
  <c r="O194" i="8"/>
  <c r="P194" i="8"/>
  <c r="M178" i="8"/>
  <c r="N178" i="8"/>
  <c r="O178" i="8"/>
  <c r="P178" i="8"/>
  <c r="M165" i="8"/>
  <c r="N165" i="8"/>
  <c r="O165" i="8"/>
  <c r="P165" i="8"/>
  <c r="M166" i="8"/>
  <c r="N166" i="8"/>
  <c r="O166" i="8"/>
  <c r="P166" i="8"/>
  <c r="M167" i="8"/>
  <c r="N167" i="8"/>
  <c r="O167" i="8"/>
  <c r="P167" i="8"/>
  <c r="M168" i="8"/>
  <c r="N168" i="8"/>
  <c r="O168" i="8"/>
  <c r="P168" i="8"/>
  <c r="M169" i="8"/>
  <c r="N169" i="8"/>
  <c r="O169" i="8"/>
  <c r="P169" i="8"/>
  <c r="M170" i="8"/>
  <c r="N170" i="8"/>
  <c r="O170" i="8"/>
  <c r="P170" i="8"/>
  <c r="M171" i="8"/>
  <c r="N171" i="8"/>
  <c r="O171" i="8"/>
  <c r="P171" i="8"/>
  <c r="M172" i="8"/>
  <c r="N172" i="8"/>
  <c r="O172" i="8"/>
  <c r="P172" i="8"/>
  <c r="P164" i="8"/>
  <c r="O164" i="8"/>
  <c r="N164" i="8"/>
  <c r="M164" i="8"/>
  <c r="M151" i="8"/>
  <c r="N151" i="8"/>
  <c r="O151" i="8"/>
  <c r="P151" i="8"/>
  <c r="M152" i="8"/>
  <c r="N152" i="8"/>
  <c r="O152" i="8"/>
  <c r="P152" i="8"/>
  <c r="M153" i="8"/>
  <c r="N153" i="8"/>
  <c r="O153" i="8"/>
  <c r="P153" i="8"/>
  <c r="M154" i="8"/>
  <c r="N154" i="8"/>
  <c r="O154" i="8"/>
  <c r="P154" i="8"/>
  <c r="M144" i="8"/>
  <c r="N144" i="8"/>
  <c r="O144" i="8"/>
  <c r="P144" i="8"/>
  <c r="M145" i="8"/>
  <c r="N145" i="8"/>
  <c r="O145" i="8"/>
  <c r="P145" i="8"/>
  <c r="M146" i="8"/>
  <c r="N146" i="8"/>
  <c r="O146" i="8"/>
  <c r="P146" i="8"/>
  <c r="M147" i="8"/>
  <c r="N147" i="8"/>
  <c r="O147" i="8"/>
  <c r="P147" i="8"/>
  <c r="M148" i="8"/>
  <c r="N148" i="8"/>
  <c r="O148" i="8"/>
  <c r="P148" i="8"/>
  <c r="M149" i="8"/>
  <c r="N149" i="8"/>
  <c r="O149" i="8"/>
  <c r="P149" i="8"/>
  <c r="M150" i="8"/>
  <c r="N150" i="8"/>
  <c r="O150" i="8"/>
  <c r="P150" i="8"/>
  <c r="M129" i="8"/>
  <c r="N129" i="8"/>
  <c r="O129" i="8"/>
  <c r="P129" i="8"/>
  <c r="M130" i="8"/>
  <c r="N130" i="8"/>
  <c r="O130" i="8"/>
  <c r="P130" i="8"/>
  <c r="M131" i="8"/>
  <c r="N131" i="8"/>
  <c r="O131" i="8"/>
  <c r="P131" i="8"/>
  <c r="M132" i="8"/>
  <c r="N132" i="8"/>
  <c r="O132" i="8"/>
  <c r="P132" i="8"/>
  <c r="M133" i="8"/>
  <c r="N133" i="8"/>
  <c r="O133" i="8"/>
  <c r="P133" i="8"/>
  <c r="M134" i="8"/>
  <c r="N134" i="8"/>
  <c r="O134" i="8"/>
  <c r="P134" i="8"/>
  <c r="M135" i="8"/>
  <c r="N135" i="8"/>
  <c r="O135" i="8"/>
  <c r="P135" i="8"/>
  <c r="M136" i="8"/>
  <c r="N136" i="8"/>
  <c r="O136" i="8"/>
  <c r="P136" i="8"/>
  <c r="M137" i="8"/>
  <c r="N137" i="8"/>
  <c r="O137" i="8"/>
  <c r="P137" i="8"/>
  <c r="M143" i="8"/>
  <c r="N143" i="8"/>
  <c r="O143" i="8"/>
  <c r="P143" i="8"/>
  <c r="P128" i="8"/>
  <c r="O128" i="8"/>
  <c r="N128" i="8"/>
  <c r="M128" i="8"/>
  <c r="M114" i="8"/>
  <c r="N114" i="8"/>
  <c r="O114" i="8"/>
  <c r="P114" i="8"/>
  <c r="M115" i="8"/>
  <c r="N115" i="8"/>
  <c r="O115" i="8"/>
  <c r="P115" i="8"/>
  <c r="M116" i="8"/>
  <c r="N116" i="8"/>
  <c r="O116" i="8"/>
  <c r="P116" i="8"/>
  <c r="M117" i="8"/>
  <c r="N117" i="8"/>
  <c r="O117" i="8"/>
  <c r="P117" i="8"/>
  <c r="M118" i="8"/>
  <c r="N118" i="8"/>
  <c r="O118" i="8"/>
  <c r="P118" i="8"/>
  <c r="M119" i="8"/>
  <c r="N119" i="8"/>
  <c r="O119" i="8"/>
  <c r="P119" i="8"/>
  <c r="M120" i="8"/>
  <c r="N120" i="8"/>
  <c r="O120" i="8"/>
  <c r="P120" i="8"/>
  <c r="P113" i="8"/>
  <c r="O113" i="8"/>
  <c r="N113" i="8"/>
  <c r="M113" i="8"/>
  <c r="M107" i="8"/>
  <c r="N107" i="8"/>
  <c r="O107" i="8"/>
  <c r="P107" i="8"/>
  <c r="R108" i="8"/>
  <c r="Q108" i="8"/>
  <c r="P106" i="8"/>
  <c r="O106" i="8"/>
  <c r="N106" i="8"/>
  <c r="M106" i="8"/>
  <c r="M99" i="8"/>
  <c r="N99" i="8"/>
  <c r="O99" i="8"/>
  <c r="P99" i="8"/>
  <c r="M100" i="8"/>
  <c r="N100" i="8"/>
  <c r="O100" i="8"/>
  <c r="P100" i="8"/>
  <c r="R101" i="8"/>
  <c r="P98" i="8"/>
  <c r="O98" i="8"/>
  <c r="N98" i="8"/>
  <c r="M98" i="8"/>
  <c r="M82" i="8"/>
  <c r="N82" i="8"/>
  <c r="O82" i="8"/>
  <c r="P82" i="8"/>
  <c r="M83" i="8"/>
  <c r="N83" i="8"/>
  <c r="O83" i="8"/>
  <c r="P83" i="8"/>
  <c r="M84" i="8"/>
  <c r="N84" i="8"/>
  <c r="O84" i="8"/>
  <c r="P84" i="8"/>
  <c r="M85" i="8"/>
  <c r="N85" i="8"/>
  <c r="O85" i="8"/>
  <c r="P85" i="8"/>
  <c r="M86" i="8"/>
  <c r="N86" i="8"/>
  <c r="O86" i="8"/>
  <c r="P86" i="8"/>
  <c r="M87" i="8"/>
  <c r="N87" i="8"/>
  <c r="O87" i="8"/>
  <c r="P87" i="8"/>
  <c r="M88" i="8"/>
  <c r="N88" i="8"/>
  <c r="O88" i="8"/>
  <c r="P88" i="8"/>
  <c r="M89" i="8"/>
  <c r="N89" i="8"/>
  <c r="O89" i="8"/>
  <c r="P89" i="8"/>
  <c r="M90" i="8"/>
  <c r="N90" i="8"/>
  <c r="O90" i="8"/>
  <c r="P90" i="8"/>
  <c r="M91" i="8"/>
  <c r="N91" i="8"/>
  <c r="O91" i="8"/>
  <c r="P91" i="8"/>
  <c r="M92" i="8"/>
  <c r="N92" i="8"/>
  <c r="O92" i="8"/>
  <c r="P92" i="8"/>
  <c r="P81" i="8"/>
  <c r="O81" i="8"/>
  <c r="N81" i="8"/>
  <c r="M81" i="8"/>
  <c r="M71" i="8"/>
  <c r="N71" i="8"/>
  <c r="O71" i="8"/>
  <c r="P71" i="8"/>
  <c r="M72" i="8"/>
  <c r="N72" i="8"/>
  <c r="O72" i="8"/>
  <c r="P72" i="8"/>
  <c r="M73" i="8"/>
  <c r="N73" i="8"/>
  <c r="O73" i="8"/>
  <c r="P73" i="8"/>
  <c r="M74" i="8"/>
  <c r="N74" i="8"/>
  <c r="O74" i="8"/>
  <c r="P74" i="8"/>
  <c r="M75" i="8"/>
  <c r="N75" i="8"/>
  <c r="O75" i="8"/>
  <c r="P75" i="8"/>
  <c r="O70" i="8"/>
  <c r="N70" i="8"/>
  <c r="M70" i="8"/>
  <c r="M56" i="8"/>
  <c r="N56" i="8"/>
  <c r="O56" i="8"/>
  <c r="P56" i="8"/>
  <c r="M57" i="8"/>
  <c r="N57" i="8"/>
  <c r="O57" i="8"/>
  <c r="P57" i="8"/>
  <c r="M58" i="8"/>
  <c r="N58" i="8"/>
  <c r="O58" i="8"/>
  <c r="P58" i="8"/>
  <c r="M59" i="8"/>
  <c r="N59" i="8"/>
  <c r="O59" i="8"/>
  <c r="P59" i="8"/>
  <c r="M60" i="8"/>
  <c r="N60" i="8"/>
  <c r="O60" i="8"/>
  <c r="P60" i="8"/>
  <c r="M61" i="8"/>
  <c r="N61" i="8"/>
  <c r="O61" i="8"/>
  <c r="P61" i="8"/>
  <c r="M62" i="8"/>
  <c r="N62" i="8"/>
  <c r="O62" i="8"/>
  <c r="P62" i="8"/>
  <c r="M63" i="8"/>
  <c r="N63" i="8"/>
  <c r="O63" i="8"/>
  <c r="P63" i="8"/>
  <c r="M64" i="8"/>
  <c r="N64" i="8"/>
  <c r="O64" i="8"/>
  <c r="P64" i="8"/>
  <c r="P55" i="8"/>
  <c r="R55" i="8" s="1"/>
  <c r="O55" i="8"/>
  <c r="N55" i="8"/>
  <c r="M55" i="8"/>
  <c r="M43" i="8"/>
  <c r="M44" i="8"/>
  <c r="M45" i="8"/>
  <c r="M46" i="8"/>
  <c r="M47" i="8"/>
  <c r="M48" i="8"/>
  <c r="M49" i="8"/>
  <c r="N43" i="8"/>
  <c r="N44" i="8"/>
  <c r="N45" i="8"/>
  <c r="N46" i="8"/>
  <c r="N47" i="8"/>
  <c r="N48" i="8"/>
  <c r="O43" i="8"/>
  <c r="O44" i="8"/>
  <c r="O45" i="8"/>
  <c r="O46" i="8"/>
  <c r="O47" i="8"/>
  <c r="O48" i="8"/>
  <c r="O49" i="8"/>
  <c r="P43" i="8"/>
  <c r="P44" i="8"/>
  <c r="P45" i="8"/>
  <c r="P46" i="8"/>
  <c r="P47" i="8"/>
  <c r="P48" i="8"/>
  <c r="P49" i="8"/>
  <c r="O42" i="8"/>
  <c r="N42" i="8"/>
  <c r="P33" i="8"/>
  <c r="P34" i="8" s="1"/>
  <c r="O33" i="8"/>
  <c r="O34" i="8" s="1"/>
  <c r="N33" i="8"/>
  <c r="N34" i="8" s="1"/>
  <c r="M33" i="8"/>
  <c r="M34" i="8" s="1"/>
  <c r="M24" i="8"/>
  <c r="M25" i="8"/>
  <c r="M26" i="8"/>
  <c r="M27" i="8"/>
  <c r="N24" i="8"/>
  <c r="N25" i="8"/>
  <c r="N26" i="8"/>
  <c r="N27" i="8"/>
  <c r="O24" i="8"/>
  <c r="O25" i="8"/>
  <c r="O26" i="8"/>
  <c r="O27" i="8"/>
  <c r="P24" i="8"/>
  <c r="Q24" i="8" s="1"/>
  <c r="P25" i="8"/>
  <c r="P26" i="8"/>
  <c r="P27" i="8"/>
  <c r="P23" i="8"/>
  <c r="Q23" i="8" s="1"/>
  <c r="O23" i="8"/>
  <c r="N23" i="8"/>
  <c r="M23" i="8"/>
  <c r="M16" i="8"/>
  <c r="M17" i="8" s="1"/>
  <c r="N16" i="8"/>
  <c r="O16" i="8"/>
  <c r="P17" i="8"/>
  <c r="R17" i="8"/>
  <c r="P108" i="8"/>
  <c r="C32" i="7"/>
  <c r="C33" i="7"/>
  <c r="M28" i="8" l="1"/>
  <c r="P93" i="8"/>
  <c r="P101" i="8"/>
  <c r="P28" i="8"/>
  <c r="O17" i="8"/>
  <c r="Q28" i="8"/>
  <c r="N17" i="8"/>
  <c r="P65" i="8"/>
  <c r="B22" i="6"/>
  <c r="Q195" i="8"/>
  <c r="Q101" i="8"/>
  <c r="Q138" i="8"/>
  <c r="P138" i="8"/>
  <c r="P195" i="8"/>
  <c r="R28" i="8"/>
  <c r="R195" i="8"/>
  <c r="Q173" i="8"/>
  <c r="R50" i="8"/>
  <c r="R173" i="8"/>
  <c r="P173" i="8"/>
  <c r="P155" i="8"/>
  <c r="R155" i="8"/>
  <c r="Q155" i="8"/>
  <c r="R138" i="8"/>
  <c r="P121" i="8"/>
  <c r="Q121" i="8"/>
  <c r="R121" i="8"/>
  <c r="Q93" i="8"/>
  <c r="R93" i="8"/>
  <c r="Q76" i="8"/>
  <c r="R76" i="8"/>
  <c r="Q65" i="8"/>
  <c r="R65" i="8"/>
  <c r="C11" i="6" l="1"/>
  <c r="K120" i="8"/>
  <c r="N108" i="8"/>
  <c r="O101" i="8"/>
  <c r="M101" i="8"/>
  <c r="N101" i="8" l="1"/>
  <c r="M121" i="8"/>
  <c r="O50" i="8"/>
  <c r="M108" i="8"/>
  <c r="M173" i="8"/>
  <c r="O173" i="8"/>
  <c r="N93" i="8"/>
  <c r="O65" i="8"/>
  <c r="M93" i="8"/>
  <c r="M76" i="8"/>
  <c r="O93" i="8"/>
  <c r="M155" i="8"/>
  <c r="N173" i="8"/>
  <c r="N76" i="8"/>
  <c r="N155" i="8"/>
  <c r="O138" i="8"/>
  <c r="N28" i="8"/>
  <c r="O76" i="8"/>
  <c r="O155" i="8"/>
  <c r="M65" i="8"/>
  <c r="M195" i="8"/>
  <c r="M138" i="8"/>
  <c r="O121" i="8"/>
  <c r="N121" i="8"/>
  <c r="N65" i="8"/>
  <c r="O28" i="8"/>
  <c r="N195" i="8"/>
  <c r="O108" i="8"/>
  <c r="N138" i="8"/>
  <c r="O195" i="8"/>
  <c r="K154" i="8" l="1"/>
  <c r="K153" i="8"/>
  <c r="K152" i="8"/>
  <c r="K151" i="8"/>
  <c r="K150" i="8"/>
  <c r="K149" i="8"/>
  <c r="K148" i="8"/>
  <c r="K147" i="8"/>
  <c r="K146" i="8"/>
  <c r="K145" i="8"/>
  <c r="K144" i="8"/>
  <c r="K143" i="8"/>
  <c r="K137" i="8"/>
  <c r="K136" i="8"/>
  <c r="K135" i="8"/>
  <c r="K134" i="8"/>
  <c r="K133" i="8"/>
  <c r="K132" i="8"/>
  <c r="K131" i="8"/>
  <c r="K130" i="8"/>
  <c r="K129" i="8"/>
  <c r="K128" i="8"/>
  <c r="K119" i="8"/>
  <c r="K118" i="8"/>
  <c r="K117" i="8"/>
  <c r="K116" i="8"/>
  <c r="K115" i="8"/>
  <c r="K114" i="8"/>
  <c r="K113" i="8"/>
  <c r="K121" i="8" s="1"/>
  <c r="C18" i="7" s="1"/>
  <c r="K106" i="8"/>
  <c r="K107" i="8"/>
  <c r="K99" i="8"/>
  <c r="K100" i="8"/>
  <c r="K98" i="8"/>
  <c r="K82" i="8"/>
  <c r="K83" i="8"/>
  <c r="K84" i="8"/>
  <c r="K85" i="8"/>
  <c r="K86" i="8"/>
  <c r="K87" i="8"/>
  <c r="K88" i="8"/>
  <c r="K89" i="8"/>
  <c r="K90" i="8"/>
  <c r="K91" i="8"/>
  <c r="K92" i="8"/>
  <c r="K81" i="8"/>
  <c r="K71" i="8"/>
  <c r="K72" i="8"/>
  <c r="K73" i="8"/>
  <c r="K74" i="8"/>
  <c r="K75" i="8"/>
  <c r="K70" i="8"/>
  <c r="P70" i="8" s="1"/>
  <c r="P76" i="8" s="1"/>
  <c r="K56" i="8"/>
  <c r="K57" i="8"/>
  <c r="K58" i="8"/>
  <c r="K59" i="8"/>
  <c r="K60" i="8"/>
  <c r="K61" i="8"/>
  <c r="K62" i="8"/>
  <c r="K63" i="8"/>
  <c r="K64" i="8"/>
  <c r="K55" i="8"/>
  <c r="K43" i="8"/>
  <c r="K44" i="8"/>
  <c r="K45" i="8"/>
  <c r="K46" i="8"/>
  <c r="K47" i="8"/>
  <c r="K48" i="8"/>
  <c r="K49" i="8"/>
  <c r="N49" i="8" s="1"/>
  <c r="N50" i="8" s="1"/>
  <c r="K42" i="8"/>
  <c r="C29" i="7"/>
  <c r="C30" i="7" s="1"/>
  <c r="C26" i="7"/>
  <c r="C25" i="7"/>
  <c r="K17" i="8"/>
  <c r="C7" i="7" s="1"/>
  <c r="K28" i="8"/>
  <c r="C8" i="7" s="1"/>
  <c r="K108" i="8" l="1"/>
  <c r="P42" i="8"/>
  <c r="M42" i="8"/>
  <c r="M50" i="8" s="1"/>
  <c r="C27" i="7"/>
  <c r="C17" i="7"/>
  <c r="K138" i="8"/>
  <c r="C21" i="7" s="1"/>
  <c r="K93" i="8"/>
  <c r="C15" i="7" s="1"/>
  <c r="K101" i="8"/>
  <c r="C16" i="7" s="1"/>
  <c r="K76" i="8"/>
  <c r="C14" i="7" s="1"/>
  <c r="K65" i="8"/>
  <c r="C13" i="7" s="1"/>
  <c r="K155" i="8"/>
  <c r="C22" i="7" s="1"/>
  <c r="K50" i="8"/>
  <c r="C12" i="7" s="1"/>
  <c r="Q42" i="8" l="1"/>
  <c r="Q50" i="8" s="1"/>
  <c r="B11" i="6" s="1"/>
  <c r="D11" i="6" s="1"/>
  <c r="P50" i="8"/>
  <c r="C23" i="7"/>
  <c r="C19" i="7"/>
  <c r="C35" i="7" s="1"/>
  <c r="E7" i="7" l="1"/>
  <c r="E33" i="7"/>
  <c r="E32" i="7"/>
  <c r="E27" i="7"/>
  <c r="E15" i="2"/>
  <c r="E16" i="2"/>
  <c r="E13" i="2"/>
  <c r="E17" i="2"/>
  <c r="E7" i="2"/>
  <c r="E8" i="2"/>
  <c r="E9" i="2"/>
  <c r="E10" i="2"/>
  <c r="E11" i="2"/>
  <c r="E12" i="2"/>
  <c r="E14" i="2"/>
  <c r="C9" i="7"/>
  <c r="C10" i="7" s="1"/>
  <c r="C12" i="6"/>
  <c r="C13" i="6" s="1"/>
  <c r="B12" i="6"/>
  <c r="B13" i="6" s="1"/>
  <c r="E35" i="7" l="1"/>
  <c r="D12" i="6"/>
  <c r="B15" i="6" l="1"/>
  <c r="C19" i="2"/>
  <c r="B16" i="6"/>
  <c r="D13" i="6"/>
  <c r="B18" i="6" s="1"/>
</calcChain>
</file>

<file path=xl/sharedStrings.xml><?xml version="1.0" encoding="utf-8"?>
<sst xmlns="http://schemas.openxmlformats.org/spreadsheetml/2006/main" count="815" uniqueCount="393">
  <si>
    <t>Templates</t>
  </si>
  <si>
    <t>Financing Considerations</t>
  </si>
  <si>
    <t>Amount</t>
  </si>
  <si>
    <t>% of Budget</t>
  </si>
  <si>
    <t>Total Financing</t>
  </si>
  <si>
    <t>Yes</t>
  </si>
  <si>
    <t>No</t>
  </si>
  <si>
    <t>Other</t>
  </si>
  <si>
    <t>Category</t>
  </si>
  <si>
    <t>Applicant/Internal/Related Party</t>
  </si>
  <si>
    <t>External Party</t>
  </si>
  <si>
    <t>Advance (Cash)</t>
  </si>
  <si>
    <t>Investment (Cash)</t>
  </si>
  <si>
    <t>License (Cash)</t>
  </si>
  <si>
    <t>Grant (Cash)</t>
  </si>
  <si>
    <t>Tax Credit (Cash)</t>
  </si>
  <si>
    <t>Loan (Cash)</t>
  </si>
  <si>
    <t>Industry Fund - e.g. CMF (Cash)</t>
  </si>
  <si>
    <t xml:space="preserve">Projects that are under review at the corresponding deadline with other recognized industry funds (e.g. Canada Media Fund) will be considered provided financing is confirmed in advance of a formal Ontario Creates funding commitment.
</t>
  </si>
  <si>
    <t>Notes</t>
  </si>
  <si>
    <t xml:space="preserve">Source of Financing
</t>
  </si>
  <si>
    <t>Budget Account/Source of Financing</t>
  </si>
  <si>
    <t>Category*</t>
  </si>
  <si>
    <t>Confirmed*</t>
  </si>
  <si>
    <t>Type of Financing*</t>
  </si>
  <si>
    <r>
      <rPr>
        <u/>
        <sz val="10"/>
        <rFont val="Arial"/>
        <family val="2"/>
      </rPr>
      <t>Cash contributions from Applicant/Internal/Related Parties</t>
    </r>
    <r>
      <rPr>
        <sz val="10"/>
        <rFont val="Arial"/>
        <family val="2"/>
      </rPr>
      <t xml:space="preserve"> must be confirmed in writing with statements or signed letters from financial institutions that demonstrate the contribution is available. 
</t>
    </r>
  </si>
  <si>
    <r>
      <rPr>
        <b/>
        <sz val="10"/>
        <color rgb="FF0097A9"/>
        <rFont val="Arial"/>
        <family val="2"/>
      </rPr>
      <t>ONTARIO CREATES INTELLECTUAL PROPERTY FUND</t>
    </r>
    <r>
      <rPr>
        <sz val="10"/>
        <color rgb="FF0097A9"/>
        <rFont val="Arial"/>
        <family val="2"/>
      </rPr>
      <t xml:space="preserve">
</t>
    </r>
    <r>
      <rPr>
        <b/>
        <sz val="10"/>
        <rFont val="Arial"/>
        <family val="2"/>
      </rPr>
      <t xml:space="preserve">Budget and Financing Guidelines and Template
Cover Tab
</t>
    </r>
    <r>
      <rPr>
        <sz val="10"/>
        <rFont val="Arial"/>
        <family val="2"/>
      </rPr>
      <t xml:space="preserve">
</t>
    </r>
  </si>
  <si>
    <r>
      <rPr>
        <b/>
        <sz val="10"/>
        <color rgb="FF0097A9"/>
        <rFont val="Arial"/>
        <family val="2"/>
      </rPr>
      <t>ONTARIO CREATES INTELLECTUAL PROPERTY FUND</t>
    </r>
    <r>
      <rPr>
        <sz val="10"/>
        <color rgb="FF0097A9"/>
        <rFont val="Arial"/>
        <family val="2"/>
      </rPr>
      <t xml:space="preserve">
</t>
    </r>
    <r>
      <rPr>
        <b/>
        <sz val="10"/>
        <rFont val="Arial"/>
        <family val="2"/>
      </rPr>
      <t xml:space="preserve">Budget and Financing Guidelines and Template
Detail Tab
</t>
    </r>
    <r>
      <rPr>
        <sz val="10"/>
        <rFont val="Arial"/>
        <family val="2"/>
      </rPr>
      <t xml:space="preserve">
</t>
    </r>
  </si>
  <si>
    <r>
      <rPr>
        <b/>
        <sz val="10"/>
        <color rgb="FF0097A9"/>
        <rFont val="Arial"/>
        <family val="2"/>
      </rPr>
      <t>ONTARIO CREATES INTELLECTUAL PROPERTY FUND</t>
    </r>
    <r>
      <rPr>
        <sz val="10"/>
        <color rgb="FF0097A9"/>
        <rFont val="Arial"/>
        <family val="2"/>
      </rPr>
      <t xml:space="preserve">
</t>
    </r>
    <r>
      <rPr>
        <b/>
        <sz val="10"/>
        <rFont val="Arial"/>
        <family val="2"/>
      </rPr>
      <t xml:space="preserve">Budget and Financing Guidelines and Template
Financing Tab
</t>
    </r>
    <r>
      <rPr>
        <sz val="10"/>
        <rFont val="Arial"/>
        <family val="2"/>
      </rPr>
      <t xml:space="preserve">
</t>
    </r>
  </si>
  <si>
    <r>
      <rPr>
        <b/>
        <sz val="10"/>
        <color rgb="FF0097A9"/>
        <rFont val="Arial"/>
        <family val="2"/>
      </rPr>
      <t>ONTARIO CREATES INTELLECTUAL PROPERTY FUND</t>
    </r>
    <r>
      <rPr>
        <sz val="10"/>
        <color rgb="FF0097A9"/>
        <rFont val="Arial"/>
        <family val="2"/>
      </rPr>
      <t xml:space="preserve">
</t>
    </r>
    <r>
      <rPr>
        <b/>
        <sz val="10"/>
        <rFont val="Arial"/>
        <family val="2"/>
      </rPr>
      <t xml:space="preserve">Budget and Financing Guidelines and Template
Notes Tab
</t>
    </r>
    <r>
      <rPr>
        <sz val="10"/>
        <rFont val="Arial"/>
        <family val="2"/>
      </rPr>
      <t xml:space="preserve">
</t>
    </r>
  </si>
  <si>
    <t>Budget Considerations</t>
  </si>
  <si>
    <t xml:space="preserve">Expenses incurred prior to submission of the application are not eligible. All activities must be complete, and expenses incurred at the conclusion of the program period.
</t>
  </si>
  <si>
    <t xml:space="preserve">Provide details, notes and agreements explaining the estimates in your budget. Use the Notes tab if necessary. Quotes for third party goods and services may be included where appropriate. All budget items must be assessed at market value.
</t>
  </si>
  <si>
    <t xml:space="preserve">Disclosure of Personnel: Budgets must include names and companies of all confirmed employees/contractors in the appropriate budget category.
</t>
  </si>
  <si>
    <t xml:space="preserve">Ontario Creates has taken care to ensure that the formulas in this template are correct. If you discover any errors please email us at ipfund@ontariocreates.ca. 
</t>
  </si>
  <si>
    <t>Project Title</t>
  </si>
  <si>
    <t>Applicant Company</t>
  </si>
  <si>
    <t>Budget Prepared By</t>
  </si>
  <si>
    <t>Budget Date</t>
  </si>
  <si>
    <t xml:space="preserve">Budgets must be submitted in Excel format. PDF versions will not be accepted.
</t>
  </si>
  <si>
    <r>
      <rPr>
        <u/>
        <sz val="10"/>
        <rFont val="Arial"/>
        <family val="2"/>
      </rPr>
      <t>Cash contributions from External Parties</t>
    </r>
    <r>
      <rPr>
        <sz val="10"/>
        <rFont val="Arial"/>
        <family val="2"/>
      </rPr>
      <t xml:space="preserve"> must be confirmed in writing with signed letters or agreements including, at minimum, the following details:
- date
- type of financing (e.g. advance, investment, grant)
- amount of contribution
- total and date of budget
- reference to the project being financed 
- payment schedule or proposed drawdown (if applicable)
Statements or signed letters from financial institutions may also be included to support the contribution. Additionally, Ontario Creates reserves the right to request a statement or letter from a financial institution that demonstrates the contribution is available.
</t>
    </r>
  </si>
  <si>
    <r>
      <rPr>
        <u/>
        <sz val="10"/>
        <rFont val="Arial"/>
        <family val="2"/>
      </rPr>
      <t>Non-cash contributions (deferrals, donations, discounts, in-kind)</t>
    </r>
    <r>
      <rPr>
        <sz val="10"/>
        <rFont val="Arial"/>
        <family val="2"/>
      </rPr>
      <t xml:space="preserve"> must be confirmed in writing with signed letters or agreements including, at minimum, the following details:
- date
- description and value of goods and/or services to be provided
- budget accounts and categories
- amount of contribution
Each contribution must be listed on a separate line item in the Financing Plan. Contributions against contingency are not permitted.
</t>
    </r>
  </si>
  <si>
    <t xml:space="preserve">Equipment and Materials: All goods and services must be specifically required for the project. Costs may reflect actual rental costs or amortized purchase price at market value (hardware - 24 month straight depreciation method / software 12 month straight depreciation method). Costs may not include corporate mark-up or overhead fees. 
</t>
  </si>
  <si>
    <t>Pre-Production</t>
  </si>
  <si>
    <t>Production</t>
  </si>
  <si>
    <t>TIMELINE</t>
  </si>
  <si>
    <t>DURATION (WEEKS)</t>
  </si>
  <si>
    <t>Internal</t>
  </si>
  <si>
    <t>Account</t>
  </si>
  <si>
    <t>Total</t>
  </si>
  <si>
    <t>01</t>
  </si>
  <si>
    <t>02</t>
  </si>
  <si>
    <t>03</t>
  </si>
  <si>
    <t>04</t>
  </si>
  <si>
    <t>05</t>
  </si>
  <si>
    <t>06</t>
  </si>
  <si>
    <t>07</t>
  </si>
  <si>
    <t>08</t>
  </si>
  <si>
    <t>09</t>
  </si>
  <si>
    <t>10</t>
  </si>
  <si>
    <t>11</t>
  </si>
  <si>
    <t>12</t>
  </si>
  <si>
    <t>13</t>
  </si>
  <si>
    <t>External</t>
  </si>
  <si>
    <t>Related</t>
  </si>
  <si>
    <t>14</t>
  </si>
  <si>
    <t>F</t>
  </si>
  <si>
    <t>G</t>
  </si>
  <si>
    <t>01.05</t>
  </si>
  <si>
    <t>02.05</t>
  </si>
  <si>
    <t>02.10</t>
  </si>
  <si>
    <t>02.15</t>
  </si>
  <si>
    <t>02.20</t>
  </si>
  <si>
    <t>02.95</t>
  </si>
  <si>
    <t>Deferral/Donation/Discount/In-Kind (Non-Cash)</t>
  </si>
  <si>
    <t>04.05</t>
  </si>
  <si>
    <t>04.10</t>
  </si>
  <si>
    <t>SYSTEM ARCHITECT</t>
  </si>
  <si>
    <t>04.15</t>
  </si>
  <si>
    <t>TECHNICAL DIRECTOR</t>
  </si>
  <si>
    <t>04.20</t>
  </si>
  <si>
    <t>ART DIRECTOR</t>
  </si>
  <si>
    <t>04.25</t>
  </si>
  <si>
    <t>ANIMATION DIRECTOR</t>
  </si>
  <si>
    <t>04.30</t>
  </si>
  <si>
    <t>INTERACTIVE DIRECTOR</t>
  </si>
  <si>
    <t>04.35</t>
  </si>
  <si>
    <t>04.95</t>
  </si>
  <si>
    <t>OTHER (specify)</t>
  </si>
  <si>
    <t>05.10</t>
  </si>
  <si>
    <t>05.15</t>
  </si>
  <si>
    <t>GRAPHIC DESIGNER</t>
  </si>
  <si>
    <t>05.20</t>
  </si>
  <si>
    <t>05.25</t>
  </si>
  <si>
    <t>05.30</t>
  </si>
  <si>
    <t>COMPUTER ANIMATION ARTIST</t>
  </si>
  <si>
    <t>05.35</t>
  </si>
  <si>
    <t>STORYBOARD ARTIST</t>
  </si>
  <si>
    <t>05.40</t>
  </si>
  <si>
    <t>ILLUSTRATOR</t>
  </si>
  <si>
    <t>05.45</t>
  </si>
  <si>
    <t>ASSISTANT DESIGNER</t>
  </si>
  <si>
    <t>05.95</t>
  </si>
  <si>
    <t>06.05</t>
  </si>
  <si>
    <t>SENIOR PROGRAMMER</t>
  </si>
  <si>
    <t>06.10</t>
  </si>
  <si>
    <t>USEABILITY ARCHITECT</t>
  </si>
  <si>
    <t>06.15</t>
  </si>
  <si>
    <t>PROGRAMMING LABOUR (specify)</t>
  </si>
  <si>
    <t>06.20</t>
  </si>
  <si>
    <t xml:space="preserve">SYSTEM INTEGRATOR </t>
  </si>
  <si>
    <t>06.25</t>
  </si>
  <si>
    <t>TESTING LABOUR</t>
  </si>
  <si>
    <t>06.95</t>
  </si>
  <si>
    <t>07.05</t>
  </si>
  <si>
    <t>DIRECTOR</t>
  </si>
  <si>
    <t>07.10</t>
  </si>
  <si>
    <t>CAMERA</t>
  </si>
  <si>
    <t>07.15</t>
  </si>
  <si>
    <t>LIGHTING / GRIP LABOUR</t>
  </si>
  <si>
    <t>07.25</t>
  </si>
  <si>
    <t>AUDIO</t>
  </si>
  <si>
    <t>07.30</t>
  </si>
  <si>
    <t>ADDTL.PRODUCTION LABOUR (specify)</t>
  </si>
  <si>
    <t>07.35</t>
  </si>
  <si>
    <t>PRODUCTION COORDINATOR</t>
  </si>
  <si>
    <t>07.70</t>
  </si>
  <si>
    <t>EDITOR</t>
  </si>
  <si>
    <t>07.95</t>
  </si>
  <si>
    <t>08.05</t>
  </si>
  <si>
    <t>PERFORMERS / ACTRESSES / ACTORS (specify)</t>
  </si>
  <si>
    <t>08.10</t>
  </si>
  <si>
    <t>VOICE-OVER PERFORMERS (NARRATORS)</t>
  </si>
  <si>
    <t>08.95</t>
  </si>
  <si>
    <t>09.10</t>
  </si>
  <si>
    <t>ACCOUNTANT / BOOKEEPER - for the project only</t>
  </si>
  <si>
    <t>09.95</t>
  </si>
  <si>
    <t>10.05</t>
  </si>
  <si>
    <t>CONSULTANT</t>
  </si>
  <si>
    <t>10.10</t>
  </si>
  <si>
    <t>RESEARCHER</t>
  </si>
  <si>
    <t>10.15</t>
  </si>
  <si>
    <t>WRITER</t>
  </si>
  <si>
    <t>10.20</t>
  </si>
  <si>
    <t>CONTENT SPECIALIST</t>
  </si>
  <si>
    <t>10.25</t>
  </si>
  <si>
    <t>INTERFACE SPECIALIST</t>
  </si>
  <si>
    <t>10.40</t>
  </si>
  <si>
    <t>VERSIONING / TRANSLATION</t>
  </si>
  <si>
    <t>10.50</t>
  </si>
  <si>
    <t>WEBMASTER</t>
  </si>
  <si>
    <t>10.95</t>
  </si>
  <si>
    <t>SECTION B - TEAM LABOUR</t>
  </si>
  <si>
    <t>SECTION C - EQUIPMENT AND MATERIALS</t>
  </si>
  <si>
    <t>SECTION D - MARKETING, EXPLOITATION, PROMOTION AND PUBLICITY</t>
  </si>
  <si>
    <t>SECTION E - ADMINISTRATION</t>
  </si>
  <si>
    <t>SECTION A - PRODUCER</t>
  </si>
  <si>
    <t>15</t>
  </si>
  <si>
    <t>N/A - INELIGIBLE EXPENSE</t>
  </si>
  <si>
    <t>N/A</t>
  </si>
  <si>
    <t>SECTION F AND G - CORPORATE OVERHEAD AND CONTINGENCY</t>
  </si>
  <si>
    <t>11.05</t>
  </si>
  <si>
    <t>COMPUTER WORKSTATIONS (specify)</t>
  </si>
  <si>
    <t>11.10</t>
  </si>
  <si>
    <t>DIGITIZATION EQUIPMENT</t>
  </si>
  <si>
    <t>11.15</t>
  </si>
  <si>
    <t>ADDTL. EQUIPMENT (specify)</t>
  </si>
  <si>
    <t>11.20</t>
  </si>
  <si>
    <t>ADDTL. DATA STORAGE DEVICES</t>
  </si>
  <si>
    <t>11.50</t>
  </si>
  <si>
    <t>SOFTWARE LICENCES (specify)</t>
  </si>
  <si>
    <t>11.75</t>
  </si>
  <si>
    <t>STAGING SERVER (for installation)</t>
  </si>
  <si>
    <t>11.90</t>
  </si>
  <si>
    <t>ADDTL. SUPPLIES and MATERIALS</t>
  </si>
  <si>
    <t>11.95</t>
  </si>
  <si>
    <t>12.05</t>
  </si>
  <si>
    <t>ART DEPARTMENT RENTALS and SUPPLIES</t>
  </si>
  <si>
    <t>12.10</t>
  </si>
  <si>
    <t>CAMERA EQUIPMENT RENTAL</t>
  </si>
  <si>
    <t>12.15</t>
  </si>
  <si>
    <t>LIGHTING / GRIP EQUIPMENT RENTAL</t>
  </si>
  <si>
    <t>12.20</t>
  </si>
  <si>
    <t>AUDIO EQUIPMENT RENTAL</t>
  </si>
  <si>
    <t>12.30</t>
  </si>
  <si>
    <t>SOUND EFFECTS</t>
  </si>
  <si>
    <t>12.35</t>
  </si>
  <si>
    <t>STOCK FOOTAGE-AUDIO / MUSIC (transfers)</t>
  </si>
  <si>
    <t>12.40</t>
  </si>
  <si>
    <t>STOCK FOOTAGE-PICTURE (transfers)</t>
  </si>
  <si>
    <t>12.50</t>
  </si>
  <si>
    <t xml:space="preserve">OFFLINE EDIT </t>
  </si>
  <si>
    <t>12.55</t>
  </si>
  <si>
    <t>ONLINE EDIT</t>
  </si>
  <si>
    <t>12.60</t>
  </si>
  <si>
    <t>AUDIO RE-RECORDING and MIX</t>
  </si>
  <si>
    <t>12.90</t>
  </si>
  <si>
    <t>12.95</t>
  </si>
  <si>
    <t>13.01</t>
  </si>
  <si>
    <t>FOCUS GROUPS</t>
  </si>
  <si>
    <t>13.02</t>
  </si>
  <si>
    <t>COMMUNITY  MANAGER</t>
  </si>
  <si>
    <t>13.03</t>
  </si>
  <si>
    <t>MARKETING DIRECTOR</t>
  </si>
  <si>
    <t>13.04</t>
  </si>
  <si>
    <t>MEDIA RELATIONS</t>
  </si>
  <si>
    <t>13.05</t>
  </si>
  <si>
    <t>SERVERS</t>
  </si>
  <si>
    <t>13.10</t>
  </si>
  <si>
    <t>SOFTWARE FOR EXPLOITATION</t>
  </si>
  <si>
    <t>13.11</t>
  </si>
  <si>
    <t>SALES SPECIALIST</t>
  </si>
  <si>
    <t>13.15</t>
  </si>
  <si>
    <t>LABOUR FOR MAINTENANCE</t>
  </si>
  <si>
    <t>13.95</t>
  </si>
  <si>
    <t>14.05</t>
  </si>
  <si>
    <t>PHOTOGRAPHY</t>
  </si>
  <si>
    <t>14.10</t>
  </si>
  <si>
    <t>LAUNCH EXPENSES</t>
  </si>
  <si>
    <t>14.15</t>
  </si>
  <si>
    <t>MEDIA KITS</t>
  </si>
  <si>
    <t>14.20</t>
  </si>
  <si>
    <t>DIGITAL ADVERTISING</t>
  </si>
  <si>
    <t>14.21</t>
  </si>
  <si>
    <t>TRAILERS</t>
  </si>
  <si>
    <t>14.22</t>
  </si>
  <si>
    <t>MEDIA ADVERTISING</t>
  </si>
  <si>
    <t>14.30</t>
  </si>
  <si>
    <t>SPONSORSHIPS</t>
  </si>
  <si>
    <t>14.35</t>
  </si>
  <si>
    <t>OTHER PROMOTION MATERIAL</t>
  </si>
  <si>
    <t>14.40</t>
  </si>
  <si>
    <t>COLLATERAL MATERIALS</t>
  </si>
  <si>
    <t>14.50</t>
  </si>
  <si>
    <t>ANCILLARY PRODUCTS</t>
  </si>
  <si>
    <t>14.60</t>
  </si>
  <si>
    <t>REGISTRATION TO CONFERENCES</t>
  </si>
  <si>
    <t>14.61</t>
  </si>
  <si>
    <t>EXHIBITION KIOSK</t>
  </si>
  <si>
    <t>14.62</t>
  </si>
  <si>
    <t>TRANSPORTATION TO CONFERENCES</t>
  </si>
  <si>
    <t>14.63</t>
  </si>
  <si>
    <t>ACCOMODATIONS AT CONFERENCES</t>
  </si>
  <si>
    <t>14.64</t>
  </si>
  <si>
    <t>PER DIEM FOR STAFF AT CONFERENCES</t>
  </si>
  <si>
    <t>14.95</t>
  </si>
  <si>
    <t>15.50</t>
  </si>
  <si>
    <t>LEGAL</t>
  </si>
  <si>
    <t>15.55</t>
  </si>
  <si>
    <t>AUDIT</t>
  </si>
  <si>
    <t>15.60</t>
  </si>
  <si>
    <t>BANK SERVICE FEES</t>
  </si>
  <si>
    <t>15.65</t>
  </si>
  <si>
    <t>INTERIM FINANCING</t>
  </si>
  <si>
    <t>15.95</t>
  </si>
  <si>
    <t>PRODUCER</t>
  </si>
  <si>
    <t>RIGHTS ACQUISITION</t>
  </si>
  <si>
    <t>PROJECT PROPOSAL PREPARATION</t>
  </si>
  <si>
    <t>PROJECT PROPOSAL PREPARATION - N/A - INELIGIBLE EXPENSE</t>
  </si>
  <si>
    <t>KEY ROLES</t>
  </si>
  <si>
    <t>DESIGN LABOUR</t>
  </si>
  <si>
    <t>PROGRAMMING LABOUR</t>
  </si>
  <si>
    <t>AUDIO/VIDEO LABOUR</t>
  </si>
  <si>
    <t>TALENT</t>
  </si>
  <si>
    <t>ADMINISTRATION LABOUR</t>
  </si>
  <si>
    <t>OTHER LABOUR</t>
  </si>
  <si>
    <t>EQUIPMENT AND MATERIALS</t>
  </si>
  <si>
    <t>AUDIO/VIDEO EQUIPMENT AND MATERIALS</t>
  </si>
  <si>
    <t>MARKETING AND EXPLOITATION</t>
  </si>
  <si>
    <t>PROMOTION AND PUBLICITY</t>
  </si>
  <si>
    <t>ADMINISTRATION</t>
  </si>
  <si>
    <t>CORPORATE OVERHEAD</t>
  </si>
  <si>
    <t>CONTINGENCY</t>
  </si>
  <si>
    <t>TOTAL A - PRODUCER</t>
  </si>
  <si>
    <t>TOTAL B - TEAM LABOUR</t>
  </si>
  <si>
    <t>TOTAL C - EQUIPMENT AND MATERIALS</t>
  </si>
  <si>
    <t>TOTAL D - MARKETING, EXPLOITATION, PROMOTION AND PUB.</t>
  </si>
  <si>
    <t/>
  </si>
  <si>
    <t>TOTAL E - ADMINISTRATION</t>
  </si>
  <si>
    <t>TOTAL COSTS</t>
  </si>
  <si>
    <t>TOTAL PRODUCER</t>
  </si>
  <si>
    <t>TOTAL RIGHTS ACQUISITION</t>
  </si>
  <si>
    <t>TOTAL KEY ROLES</t>
  </si>
  <si>
    <t>TOTAL DESIGN LABOUR</t>
  </si>
  <si>
    <t xml:space="preserve">PROGRAMMING LABOUR  </t>
  </si>
  <si>
    <t>TOTAL PROGRAMMING LABOUR</t>
  </si>
  <si>
    <t>TOTAL TALENT</t>
  </si>
  <si>
    <t>TOTAL ADMINISTRATION LABOUR</t>
  </si>
  <si>
    <t>TOTAL OTHER LABOUR</t>
  </si>
  <si>
    <t>TOTAL EQUIPMENT AND MATERIALS</t>
  </si>
  <si>
    <t>TOTAL MARKETING AND EXPLOITATION</t>
  </si>
  <si>
    <t>TOTAL PROMOTION AND PUBLICITY</t>
  </si>
  <si>
    <t>TOTAL ADMINISTRATION</t>
  </si>
  <si>
    <t>TOTAL</t>
  </si>
  <si>
    <t>ONTARIO EXPENSES</t>
  </si>
  <si>
    <t>ONTARIO EXPENSE</t>
  </si>
  <si>
    <t>ACCOUNT</t>
  </si>
  <si>
    <t>CATEGORY</t>
  </si>
  <si>
    <t>NAME</t>
  </si>
  <si>
    <t>RATE</t>
  </si>
  <si>
    <t>STORY RIGHTS</t>
  </si>
  <si>
    <t>IMAGE RIGHTS</t>
  </si>
  <si>
    <t>SOUND RIGHTS</t>
  </si>
  <si>
    <t>LIBRARY FEES</t>
  </si>
  <si>
    <t>OTHER RIGHTS</t>
  </si>
  <si>
    <t>Cannot exceed 10% of budget sections B+C</t>
  </si>
  <si>
    <t>Labour</t>
  </si>
  <si>
    <t>Total Weeks of Work</t>
  </si>
  <si>
    <t>Non-Labour</t>
  </si>
  <si>
    <t>CASH</t>
  </si>
  <si>
    <t>NON-CASH</t>
  </si>
  <si>
    <t>TOTAL PROJECT PROPOSAL PREPARATION</t>
  </si>
  <si>
    <t>SENIOR GAME DESIGNER / CREATIVE DIRECTOR</t>
  </si>
  <si>
    <t>PROJECT MANAGER / PROJECT LEADER</t>
  </si>
  <si>
    <t>GAME DESIGNER / INTERACTIVE DESIGNER</t>
  </si>
  <si>
    <t>ARTIST - 2D</t>
  </si>
  <si>
    <t>ARTIST - 3D</t>
  </si>
  <si>
    <t>DURATION</t>
  </si>
  <si>
    <t>05.50</t>
  </si>
  <si>
    <t>ANIMATOR</t>
  </si>
  <si>
    <t>07.40</t>
  </si>
  <si>
    <t>SOUND DESIGNER</t>
  </si>
  <si>
    <t>07.45</t>
  </si>
  <si>
    <t>COMPOSER</t>
  </si>
  <si>
    <t>MUSICIAN</t>
  </si>
  <si>
    <t>07.50</t>
  </si>
  <si>
    <t>07.55</t>
  </si>
  <si>
    <t>RECORDING / MIXING ARTIST / TECHNICIAN</t>
  </si>
  <si>
    <t>TESTING DEVICES</t>
  </si>
  <si>
    <t>11.80</t>
  </si>
  <si>
    <t>FONT LICENSES</t>
  </si>
  <si>
    <t>TOTAL AUDIO/VIDEO EQUIPMENT AND MATERIALS</t>
  </si>
  <si>
    <r>
      <rPr>
        <b/>
        <sz val="10"/>
        <color rgb="FF0097A9"/>
        <rFont val="Arial"/>
        <family val="2"/>
      </rPr>
      <t xml:space="preserve">ONTARIO CREATES INTELLECTUAL PROPERTY FUND
</t>
    </r>
    <r>
      <rPr>
        <b/>
        <sz val="10"/>
        <rFont val="Arial"/>
        <family val="2"/>
      </rPr>
      <t xml:space="preserve">Budget and Financing Guidelines and Template
Summary Tab
</t>
    </r>
    <r>
      <rPr>
        <sz val="10"/>
        <rFont val="Arial"/>
        <family val="2"/>
      </rPr>
      <t xml:space="preserve">
</t>
    </r>
  </si>
  <si>
    <t>QTY</t>
  </si>
  <si>
    <r>
      <rPr>
        <b/>
        <sz val="10"/>
        <rFont val="Arial"/>
        <family val="2"/>
      </rPr>
      <t xml:space="preserve">INSTRUCTIONS: </t>
    </r>
    <r>
      <rPr>
        <sz val="10"/>
        <rFont val="Arial"/>
        <family val="2"/>
      </rPr>
      <t>Cells highlighted in blue contain formulas, headers, rules and instructions. 
Do not enter information directly into these cells.</t>
    </r>
  </si>
  <si>
    <t>hours</t>
  </si>
  <si>
    <t>days</t>
  </si>
  <si>
    <t>weeks</t>
  </si>
  <si>
    <t>toggle</t>
  </si>
  <si>
    <t>text</t>
  </si>
  <si>
    <t>-</t>
  </si>
  <si>
    <r>
      <rPr>
        <b/>
        <sz val="10"/>
        <rFont val="Arial"/>
        <family val="2"/>
      </rPr>
      <t>INSTRUCTIONS:</t>
    </r>
    <r>
      <rPr>
        <sz val="10"/>
        <rFont val="Arial"/>
        <family val="2"/>
      </rPr>
      <t xml:space="preserve"> Cells highlighted in blue contain formulas, headers, rules and instructions. 
Do not enter information directly into these cells.</t>
    </r>
  </si>
  <si>
    <t>COST ALLOCATION</t>
  </si>
  <si>
    <t>INTERNAL</t>
  </si>
  <si>
    <t>RELATED</t>
  </si>
  <si>
    <t>EXTERNAL</t>
  </si>
  <si>
    <t>ONTARIO EVENT ATTENDANCE (for exhibits/demos only)</t>
  </si>
  <si>
    <t>Cannot exceed 10% of budget sections B+C if the person listed in this section is a shareholder of the applicant or a related party.</t>
  </si>
  <si>
    <t>Rights cannot be paid to the applicant or a related party.</t>
  </si>
  <si>
    <t>If the person indicated at account 04.05 is a shareholder of the applicant, co-applicant or parent company, her or his salary as Project Manager or Project Leader must be moved above, at account 01.05.</t>
  </si>
  <si>
    <t>TYPE</t>
  </si>
  <si>
    <t xml:space="preserve">$ cost per unit  </t>
  </si>
  <si>
    <t>Yes / No</t>
  </si>
  <si>
    <t xml:space="preserve">Internal / Related / External  </t>
  </si>
  <si>
    <t>Deferral / Donation / Discount / In-Kind</t>
  </si>
  <si>
    <t>number of hours / days / weeks</t>
  </si>
  <si>
    <t>hours / days / weeks (indicate below)</t>
  </si>
  <si>
    <t>N/A - Ineligible Expense</t>
  </si>
  <si>
    <r>
      <rPr>
        <sz val="8"/>
        <rFont val="Arial"/>
        <family val="2"/>
      </rPr>
      <t>hours / days / weeks (select unit at the top of the sheet)</t>
    </r>
    <r>
      <rPr>
        <b/>
        <sz val="10"/>
        <rFont val="Arial"/>
        <family val="2"/>
      </rPr>
      <t xml:space="preserve"> </t>
    </r>
  </si>
  <si>
    <t>SELECT LABOUR UNITS</t>
  </si>
  <si>
    <t xml:space="preserve">NAME AND/OR DESCRIPTION
</t>
  </si>
  <si>
    <r>
      <t xml:space="preserve">Add rows if more than one person/resource is required for a line item. </t>
    </r>
    <r>
      <rPr>
        <b/>
        <sz val="10"/>
        <rFont val="Arial"/>
        <family val="2"/>
      </rPr>
      <t>Be sure to copy formulas to any new rows created.</t>
    </r>
    <r>
      <rPr>
        <sz val="10"/>
        <rFont val="Arial"/>
        <family val="2"/>
      </rPr>
      <t xml:space="preserve">
Specify labour units (hours, days, weeks) to be used in the budget. </t>
    </r>
    <r>
      <rPr>
        <b/>
        <sz val="10"/>
        <rFont val="Arial"/>
        <family val="2"/>
      </rPr>
      <t>All labour line items must use the same units</t>
    </r>
    <r>
      <rPr>
        <sz val="10"/>
        <rFont val="Arial"/>
        <family val="2"/>
      </rPr>
      <t xml:space="preserve">. Do not override.
</t>
    </r>
    <r>
      <rPr>
        <b/>
        <sz val="10"/>
        <rFont val="Arial"/>
        <family val="2"/>
      </rPr>
      <t>Cost Allocation, Ontario Expense, Type sections MUST be filled in for your budget to be considered complete.</t>
    </r>
    <r>
      <rPr>
        <sz val="10"/>
        <rFont val="Arial"/>
        <family val="2"/>
      </rPr>
      <t xml:space="preserve">
</t>
    </r>
  </si>
  <si>
    <t>TOTAL AUDIO / VIDEO LABOUR</t>
  </si>
  <si>
    <r>
      <rPr>
        <u/>
        <sz val="10"/>
        <rFont val="Arial"/>
        <family val="2"/>
      </rPr>
      <t>List of Tabs</t>
    </r>
    <r>
      <rPr>
        <sz val="10"/>
        <rFont val="Arial"/>
        <family val="2"/>
      </rPr>
      <t xml:space="preserve">
Cover - Summary of schedule and Ontario expenses
Summary - Presentation of costs by Category
Detail - Beakdown of costs by Category
Financing - Summary of financing sources
Notes - Explanations for budget and financing line items (optional)
</t>
    </r>
  </si>
  <si>
    <t xml:space="preserve">Financing may come from Internal, Related or External Parties in the form of cash and non-cash contributions.
</t>
  </si>
  <si>
    <t>Costs in this section must be project specific. Standard corporate expenses are covered under CORPORATE OVERHEAD, SECTION F</t>
  </si>
  <si>
    <t xml:space="preserve">Rights Acquisition: Rights acquisition includes costs associated with licensing copyright material and intellectual property rights for use in the project. Cost for original video or audio production must be estimated in the appropriate sections of the budget template and should not be included in this category. 
</t>
  </si>
  <si>
    <t xml:space="preserve">Errors can occur when numbers are manually entered in cells that contain formulas and when rows are added or subtracted. Ontario Creates takes no responsibility for the accuracy of your budget. Please check your budget carefully including subtotals, totals and formulas prior to submission.
</t>
  </si>
  <si>
    <t xml:space="preserve">A Producer must oversee all aspects of the project and therefore may not participate in most other roles. On smaller-budgeted projects a Producer may perform other roles and be budgeted in appropriate categories. A detailed rationale must be provided under these circumstances. Note that employees/contractors performing multiple roles will be reviewed for reasonableness of tasks and duration.
</t>
  </si>
  <si>
    <t>Provide notes of explanation for Budget and Financing line items if applicable.</t>
  </si>
  <si>
    <t>Total Count</t>
  </si>
  <si>
    <t>Units</t>
  </si>
  <si>
    <t>INSURANCE</t>
  </si>
  <si>
    <t>15.40</t>
  </si>
  <si>
    <t>Total Budget</t>
  </si>
  <si>
    <t>Total Ontario Spend</t>
  </si>
  <si>
    <t>flat</t>
  </si>
  <si>
    <t>Marketing, Exploitation, Promotion and Publicity costs must relate specifically to the project and may not include expenses for corporate promotion. The total cost for all line items associated with these categories may not exceed 30% of the total budget categories for B+C and must be associated with promotions during the funding period only.</t>
  </si>
  <si>
    <t>Labour units must be specified before entering details below</t>
  </si>
  <si>
    <t>END DATE
Month DD, YYYY</t>
  </si>
  <si>
    <t>START DATE
Month DD, YYYY</t>
  </si>
  <si>
    <r>
      <rPr>
        <u/>
        <sz val="10"/>
        <rFont val="Arial"/>
        <family val="2"/>
      </rPr>
      <t>Labour</t>
    </r>
    <r>
      <rPr>
        <sz val="10"/>
        <rFont val="Arial"/>
        <family val="2"/>
      </rPr>
      <t xml:space="preserve">: All labour rates must be estimated at actual cost to be paid to the employee or subcontractor/freelancer, broken down in consistent units of either hours, days or weeks. Corporate mark-up, overhead fees, or pro-rata equipment costs may not be included in the calculation of labour rates. The range of these fees are normally as follows:
- Junior personnel (1-3 years’ experience): $18 to $30 / hour - Assistant Designers, Illustrators, Assistant Graphic Artists, Programmers (low-end), Testers, Administrative Labour, etc.
- Intermediate personnel (3-9 years’ experience): $30 to $60 / hour - Project Coordinators, Leads, Graphic Designers, Storyboard Artists, Programmers (mid-range), etc.
- Senior personnel (10+ years’ experience): $55 to $100 / hour - Leads (high-end), Project Managers, Specialized Design Personnel, Art Directors, Specialized Programmers and Integrators, etc.
</t>
    </r>
  </si>
  <si>
    <t>Total request cannot exceed 75% of Budget Total</t>
  </si>
  <si>
    <t>Ontario expenses must account for no less than 75% of the total budget</t>
  </si>
  <si>
    <r>
      <t>Include Ontario Creates</t>
    </r>
    <r>
      <rPr>
        <sz val="10"/>
        <color rgb="FFFF0000"/>
        <rFont val="Arial"/>
        <family val="2"/>
      </rPr>
      <t xml:space="preserve"> </t>
    </r>
    <r>
      <rPr>
        <sz val="10"/>
        <rFont val="Arial"/>
        <family val="2"/>
      </rPr>
      <t>request on first line.
Include each source on a separate line.
Add lines as necessary.
*</t>
    </r>
    <r>
      <rPr>
        <u/>
        <sz val="10"/>
        <rFont val="Arial"/>
        <family val="2"/>
      </rPr>
      <t>Category</t>
    </r>
    <r>
      <rPr>
        <sz val="10"/>
        <rFont val="Arial"/>
        <family val="2"/>
      </rPr>
      <t>: Applicant/Internal/Related Party (including company/owner/employee/contractor), External Party
*</t>
    </r>
    <r>
      <rPr>
        <u/>
        <sz val="10"/>
        <rFont val="Arial"/>
        <family val="2"/>
      </rPr>
      <t>Confirmed</t>
    </r>
    <r>
      <rPr>
        <sz val="10"/>
        <rFont val="Arial"/>
        <family val="2"/>
      </rPr>
      <t>: Yes, No
*</t>
    </r>
    <r>
      <rPr>
        <u/>
        <sz val="10"/>
        <rFont val="Arial"/>
        <family val="2"/>
      </rPr>
      <t>Type of Financing</t>
    </r>
    <r>
      <rPr>
        <sz val="10"/>
        <rFont val="Arial"/>
        <family val="2"/>
      </rPr>
      <t>: Advance, Contribution, Investment, Grant, Industry Fund, License, Loan, Tax Credit, Deferral/Donation/In Kind, Other</t>
    </r>
  </si>
  <si>
    <t>Ontario Creates</t>
  </si>
  <si>
    <r>
      <rPr>
        <b/>
        <sz val="10"/>
        <color rgb="FFFF0000"/>
        <rFont val="Arial"/>
        <family val="2"/>
      </rPr>
      <t>Futures Forward</t>
    </r>
    <r>
      <rPr>
        <b/>
        <sz val="10"/>
        <color theme="1"/>
        <rFont val="Arial"/>
        <family val="2"/>
      </rPr>
      <t xml:space="preserve"> Request</t>
    </r>
  </si>
  <si>
    <r>
      <rPr>
        <b/>
        <strike/>
        <sz val="10"/>
        <color rgb="FFFF0000"/>
        <rFont val="Arial"/>
        <family val="2"/>
      </rPr>
      <t>IP Fund</t>
    </r>
    <r>
      <rPr>
        <b/>
        <sz val="10"/>
        <color theme="1"/>
        <rFont val="Arial"/>
        <family val="2"/>
      </rPr>
      <t xml:space="preserve"> Request as % of Ontario Spend</t>
    </r>
  </si>
  <si>
    <r>
      <rPr>
        <b/>
        <sz val="10"/>
        <color rgb="FF0097A9"/>
        <rFont val="Arial"/>
        <family val="2"/>
      </rPr>
      <t>ONTARIO CREATES INTELLECTUAL PROPERTY FUND</t>
    </r>
    <r>
      <rPr>
        <sz val="10"/>
        <color rgb="FF0097A9"/>
        <rFont val="Arial"/>
        <family val="2"/>
      </rPr>
      <t xml:space="preserve">
</t>
    </r>
    <r>
      <rPr>
        <b/>
        <sz val="10"/>
        <rFont val="Arial"/>
        <family val="2"/>
      </rPr>
      <t>Budget and Financing Guidelines and Template
Interactive Content Stream - Futures Forward
For 2026-27 Deadline - updated September 8, 2026</t>
    </r>
    <r>
      <rPr>
        <sz val="10"/>
        <rFont val="Arial"/>
        <family val="2"/>
      </rPr>
      <t xml:space="preserve">
</t>
    </r>
  </si>
  <si>
    <t xml:space="preserve">Financing and expenses associated with activities that typically occur outside of the phase for which the application is being submitted cannot be used to make up the balance of the financing required. Similarly, costs associated with these activities should not be included in the Budget or Finacing Plan.
</t>
  </si>
  <si>
    <t xml:space="preserve">Budgets must be submitted on the template provided (this document). In order to be considered complete all relevant sheets in the budget template must be complete.
</t>
  </si>
  <si>
    <t>Budgets for Futures Forward Interactive Content applications must be on this template.</t>
  </si>
  <si>
    <t xml:space="preserve">All financing sources should be listed on the Financing tab. The Futures Forward Program is a last-in participant in project financing. All contributions, other than the Futures Forward request amount, must be confirmed in writing at the time of application as outlined below.
Applicants may request up to 75% of the total budget, to a maximum of $20,000. Ontario expenses must account for no less than 75% of the total budget.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</si>
</sst>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0.00_-;\-&quot;$&quot;* #,##0.00_-;_-&quot;$&quot;* &quot;-&quot;??_-;_-@_-"/>
    <numFmt numFmtId="165" formatCode="[$-1009]mmmm\ d\,\ yyyy;@"/>
  </numFmts>
  <fonts count="21">
    <font>
      <sz val="11"/>
      <color theme="1"/>
      <name val="Aptos Narrow"/>
      <family val="2"/>
      <scheme val="minor"/>
    </font>
    <font>
      <sz val="11"/>
      <color theme="1"/>
      <name val="Aptos Narrow"/>
      <family val="2"/>
      <scheme val="minor"/>
    </font>
    <font>
      <b/>
      <sz val="11"/>
      <color theme="1"/>
      <name val="Aptos Narrow"/>
      <family val="2"/>
      <scheme val="minor"/>
    </font>
    <font>
      <sz val="12"/>
      <name val="Arial"/>
      <family val="2"/>
    </font>
    <font>
      <b/>
      <sz val="10"/>
      <color theme="1"/>
      <name val="Arial"/>
      <family val="2"/>
    </font>
    <font>
      <sz val="10"/>
      <color theme="1"/>
      <name val="Arial"/>
      <family val="2"/>
    </font>
    <font>
      <sz val="10"/>
      <name val="Arial"/>
      <family val="2"/>
    </font>
    <font>
      <b/>
      <sz val="10"/>
      <name val="Arial"/>
      <family val="2"/>
    </font>
    <font>
      <b/>
      <sz val="10"/>
      <color rgb="FF0097A9"/>
      <name val="Arial"/>
      <family val="2"/>
    </font>
    <font>
      <sz val="10"/>
      <color rgb="FF0097A9"/>
      <name val="Arial"/>
      <family val="2"/>
    </font>
    <font>
      <u/>
      <sz val="10"/>
      <name val="Arial"/>
      <family val="2"/>
    </font>
    <font>
      <sz val="8"/>
      <name val="Aptos Narrow"/>
      <family val="2"/>
      <scheme val="minor"/>
    </font>
    <font>
      <sz val="8"/>
      <name val="Arial"/>
      <family val="2"/>
    </font>
    <font>
      <b/>
      <sz val="10"/>
      <color theme="0"/>
      <name val="Arial"/>
      <family val="2"/>
    </font>
    <font>
      <sz val="9"/>
      <color rgb="FF454545"/>
      <name val="Noto Sans"/>
      <family val="2"/>
    </font>
    <font>
      <sz val="11"/>
      <color rgb="FFFF0000"/>
      <name val="Aptos Narrow"/>
      <family val="2"/>
      <scheme val="minor"/>
    </font>
    <font>
      <b/>
      <sz val="11"/>
      <color rgb="FFFF0000"/>
      <name val="Aptos Narrow"/>
      <family val="2"/>
      <scheme val="minor"/>
    </font>
    <font>
      <b/>
      <sz val="10"/>
      <color rgb="FFFF0000"/>
      <name val="Arial"/>
      <family val="2"/>
    </font>
    <font>
      <sz val="10"/>
      <color rgb="FF0A0A0A"/>
      <name val="Arial Unicode MS"/>
    </font>
    <font>
      <sz val="10"/>
      <color rgb="FFFF0000"/>
      <name val="Arial"/>
      <family val="2"/>
    </font>
    <font>
      <b/>
      <strike/>
      <sz val="10"/>
      <color rgb="FFFF0000"/>
      <name val="Arial"/>
      <family val="2"/>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ABFBFF"/>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rgb="FF000000"/>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right style="medium">
        <color indexed="64"/>
      </right>
      <top/>
      <bottom/>
      <diagonal/>
    </border>
  </borders>
  <cellStyleXfs count="5">
    <xf numFmtId="0" fontId="0" fillId="0" borderId="0"/>
    <xf numFmtId="164" fontId="1" fillId="0" borderId="0" applyFont="0" applyFill="0" applyBorder="0" applyAlignment="0" applyProtection="0"/>
    <xf numFmtId="9" fontId="1" fillId="0" borderId="0" applyFont="0" applyFill="0" applyBorder="0" applyAlignment="0" applyProtection="0"/>
    <xf numFmtId="0" fontId="3" fillId="0" borderId="0"/>
    <xf numFmtId="49" fontId="6" fillId="0" borderId="0"/>
  </cellStyleXfs>
  <cellXfs count="248">
    <xf numFmtId="0" fontId="0" fillId="0" borderId="0" xfId="0"/>
    <xf numFmtId="0" fontId="5" fillId="0" borderId="0" xfId="0" applyFont="1" applyAlignment="1">
      <alignment vertical="top" wrapText="1"/>
    </xf>
    <xf numFmtId="0" fontId="4" fillId="0" borderId="0" xfId="0" applyFont="1" applyAlignment="1">
      <alignment vertical="top" wrapText="1"/>
    </xf>
    <xf numFmtId="0" fontId="4" fillId="0" borderId="3" xfId="0" applyFont="1" applyBorder="1" applyAlignment="1">
      <alignment vertical="top" wrapText="1"/>
    </xf>
    <xf numFmtId="0" fontId="5" fillId="0" borderId="1" xfId="0" applyFont="1" applyBorder="1" applyAlignment="1">
      <alignment horizontal="center" vertical="top" wrapText="1"/>
    </xf>
    <xf numFmtId="0" fontId="4" fillId="0" borderId="4" xfId="0" applyFont="1" applyBorder="1" applyAlignment="1">
      <alignment horizontal="center" vertical="top" wrapText="1"/>
    </xf>
    <xf numFmtId="0" fontId="4" fillId="0" borderId="6" xfId="0" applyFont="1" applyBorder="1" applyAlignment="1">
      <alignment vertical="top" wrapText="1"/>
    </xf>
    <xf numFmtId="0" fontId="5" fillId="0" borderId="1" xfId="0" applyFont="1" applyBorder="1" applyAlignment="1">
      <alignment horizontal="left" vertical="top" wrapText="1"/>
    </xf>
    <xf numFmtId="164" fontId="5" fillId="0" borderId="1" xfId="1" applyFont="1" applyBorder="1" applyAlignment="1">
      <alignment horizontal="right" vertical="top" wrapText="1"/>
    </xf>
    <xf numFmtId="164" fontId="5" fillId="0" borderId="2" xfId="1" applyFont="1" applyBorder="1" applyAlignment="1">
      <alignment horizontal="right" vertical="top" wrapText="1"/>
    </xf>
    <xf numFmtId="0" fontId="4" fillId="0" borderId="5" xfId="0" applyFont="1" applyBorder="1" applyAlignment="1">
      <alignment horizontal="left" vertical="top" wrapText="1"/>
    </xf>
    <xf numFmtId="164" fontId="4" fillId="4" borderId="4" xfId="1" applyFont="1" applyFill="1" applyBorder="1" applyAlignment="1">
      <alignment vertical="top" wrapText="1"/>
    </xf>
    <xf numFmtId="9" fontId="6" fillId="4" borderId="1" xfId="2" applyFont="1" applyFill="1" applyBorder="1" applyAlignment="1">
      <alignment horizontal="center" vertical="top" wrapText="1"/>
    </xf>
    <xf numFmtId="9" fontId="6" fillId="4" borderId="2" xfId="2" applyFont="1" applyFill="1" applyBorder="1" applyAlignment="1">
      <alignment horizontal="center" vertical="top" wrapText="1"/>
    </xf>
    <xf numFmtId="9" fontId="7" fillId="4" borderId="4" xfId="2" applyFont="1" applyFill="1" applyBorder="1" applyAlignment="1">
      <alignment horizontal="center" vertical="top" wrapText="1"/>
    </xf>
    <xf numFmtId="49" fontId="6" fillId="0" borderId="0" xfId="4" applyAlignment="1">
      <alignment horizontal="left" vertical="top" wrapText="1"/>
    </xf>
    <xf numFmtId="0" fontId="5" fillId="0" borderId="0" xfId="0" applyFont="1" applyAlignment="1">
      <alignment horizontal="left" vertical="top"/>
    </xf>
    <xf numFmtId="0" fontId="5" fillId="0" borderId="0" xfId="0" applyFont="1" applyAlignment="1">
      <alignment wrapText="1"/>
    </xf>
    <xf numFmtId="0" fontId="5" fillId="0" borderId="0" xfId="0" applyFont="1" applyAlignment="1">
      <alignment vertical="top"/>
    </xf>
    <xf numFmtId="0" fontId="4" fillId="0" borderId="0" xfId="0" applyFont="1" applyAlignment="1">
      <alignment vertical="top"/>
    </xf>
    <xf numFmtId="0" fontId="5" fillId="0" borderId="1" xfId="0" applyFont="1" applyBorder="1" applyAlignment="1">
      <alignment vertical="top"/>
    </xf>
    <xf numFmtId="0" fontId="2" fillId="0" borderId="0" xfId="0" applyFont="1"/>
    <xf numFmtId="49" fontId="6" fillId="0" borderId="0" xfId="4" quotePrefix="1" applyAlignment="1">
      <alignment horizontal="left" vertical="top" wrapText="1"/>
    </xf>
    <xf numFmtId="49" fontId="6" fillId="0" borderId="1" xfId="0" applyNumberFormat="1" applyFont="1" applyBorder="1" applyAlignment="1">
      <alignment horizontal="center"/>
    </xf>
    <xf numFmtId="0" fontId="6" fillId="0" borderId="1" xfId="0" applyFont="1" applyBorder="1" applyAlignment="1">
      <alignment horizontal="center"/>
    </xf>
    <xf numFmtId="0" fontId="7" fillId="0" borderId="1" xfId="0" applyFont="1" applyBorder="1" applyAlignment="1">
      <alignment vertical="top"/>
    </xf>
    <xf numFmtId="0" fontId="6" fillId="0" borderId="1" xfId="0" applyFont="1" applyBorder="1" applyAlignment="1">
      <alignment vertical="top"/>
    </xf>
    <xf numFmtId="0" fontId="4" fillId="0" borderId="11" xfId="0" applyFont="1" applyBorder="1" applyAlignment="1">
      <alignment vertical="top"/>
    </xf>
    <xf numFmtId="0" fontId="4" fillId="0" borderId="15" xfId="0" applyFont="1" applyBorder="1" applyAlignment="1">
      <alignment vertical="top"/>
    </xf>
    <xf numFmtId="0" fontId="4" fillId="0" borderId="19" xfId="0" applyFont="1" applyBorder="1" applyAlignment="1">
      <alignment vertical="top"/>
    </xf>
    <xf numFmtId="0" fontId="4" fillId="0" borderId="21" xfId="0" applyFont="1" applyBorder="1" applyAlignment="1">
      <alignment horizontal="left" vertical="top"/>
    </xf>
    <xf numFmtId="0" fontId="5" fillId="0" borderId="19" xfId="0" applyFont="1" applyBorder="1" applyAlignment="1">
      <alignment vertical="top"/>
    </xf>
    <xf numFmtId="0" fontId="5" fillId="0" borderId="15" xfId="0" applyFont="1" applyBorder="1" applyAlignment="1">
      <alignment vertical="top"/>
    </xf>
    <xf numFmtId="49" fontId="6" fillId="0" borderId="19" xfId="0" applyNumberFormat="1" applyFont="1" applyBorder="1" applyAlignment="1">
      <alignment horizontal="center" vertical="top"/>
    </xf>
    <xf numFmtId="49" fontId="7" fillId="0" borderId="19" xfId="0" applyNumberFormat="1" applyFont="1" applyBorder="1" applyAlignment="1">
      <alignment horizontal="center" vertical="top"/>
    </xf>
    <xf numFmtId="49" fontId="7" fillId="0" borderId="15" xfId="0" applyNumberFormat="1" applyFont="1" applyBorder="1" applyAlignment="1">
      <alignment horizontal="center" vertical="top"/>
    </xf>
    <xf numFmtId="0" fontId="7" fillId="0" borderId="23" xfId="0" applyFont="1" applyBorder="1" applyAlignment="1">
      <alignment vertical="top"/>
    </xf>
    <xf numFmtId="0" fontId="5" fillId="0" borderId="19" xfId="0" applyFont="1" applyBorder="1" applyAlignment="1">
      <alignment horizontal="left" vertical="top" wrapText="1"/>
    </xf>
    <xf numFmtId="0" fontId="5" fillId="0" borderId="22" xfId="0" applyFont="1" applyBorder="1" applyAlignment="1">
      <alignment horizontal="left" vertical="top" wrapText="1"/>
    </xf>
    <xf numFmtId="0" fontId="5" fillId="0" borderId="25" xfId="0" applyFont="1" applyBorder="1" applyAlignment="1">
      <alignment horizontal="left" vertical="top" wrapText="1"/>
    </xf>
    <xf numFmtId="0" fontId="5" fillId="0" borderId="26" xfId="0" applyFont="1" applyBorder="1" applyAlignment="1">
      <alignment horizontal="left" vertical="top" wrapText="1"/>
    </xf>
    <xf numFmtId="0" fontId="5" fillId="0" borderId="22" xfId="0" applyFont="1" applyBorder="1" applyAlignment="1">
      <alignment vertical="top"/>
    </xf>
    <xf numFmtId="0" fontId="5" fillId="0" borderId="23" xfId="0" applyFont="1" applyBorder="1" applyAlignment="1">
      <alignment vertical="top"/>
    </xf>
    <xf numFmtId="0" fontId="5" fillId="0" borderId="24" xfId="0" applyFont="1" applyBorder="1" applyAlignment="1">
      <alignment vertical="top"/>
    </xf>
    <xf numFmtId="0" fontId="4" fillId="4" borderId="11" xfId="0" applyFont="1" applyFill="1" applyBorder="1" applyAlignment="1">
      <alignment vertical="top" wrapText="1"/>
    </xf>
    <xf numFmtId="0" fontId="4" fillId="4" borderId="20" xfId="0" applyFont="1" applyFill="1" applyBorder="1" applyAlignment="1">
      <alignment vertical="top" wrapText="1"/>
    </xf>
    <xf numFmtId="0" fontId="4" fillId="4" borderId="20" xfId="0" applyFont="1" applyFill="1" applyBorder="1" applyAlignment="1">
      <alignment horizontal="center" vertical="top" wrapText="1"/>
    </xf>
    <xf numFmtId="0" fontId="4" fillId="4" borderId="21" xfId="0" applyFont="1" applyFill="1" applyBorder="1" applyAlignment="1">
      <alignment horizontal="left" vertical="top" wrapText="1"/>
    </xf>
    <xf numFmtId="0" fontId="5" fillId="0" borderId="0" xfId="0" applyFont="1" applyAlignment="1">
      <alignment vertical="center"/>
    </xf>
    <xf numFmtId="0" fontId="5" fillId="0" borderId="0" xfId="0" applyFont="1" applyAlignment="1">
      <alignment horizontal="center" vertical="top" wrapText="1"/>
    </xf>
    <xf numFmtId="0" fontId="5" fillId="0" borderId="0" xfId="0" applyFont="1" applyAlignment="1">
      <alignment horizontal="center" vertical="top"/>
    </xf>
    <xf numFmtId="164" fontId="5" fillId="0" borderId="0" xfId="1" applyFont="1" applyAlignment="1">
      <alignment vertical="top" wrapText="1"/>
    </xf>
    <xf numFmtId="164" fontId="5" fillId="0" borderId="0" xfId="1" applyFont="1" applyAlignment="1">
      <alignment vertical="top"/>
    </xf>
    <xf numFmtId="49" fontId="7" fillId="0" borderId="1" xfId="0" applyNumberFormat="1" applyFont="1" applyBorder="1" applyAlignment="1">
      <alignment horizontal="center"/>
    </xf>
    <xf numFmtId="0" fontId="6" fillId="0" borderId="1" xfId="0" quotePrefix="1" applyFont="1" applyBorder="1" applyAlignment="1">
      <alignment vertical="top"/>
    </xf>
    <xf numFmtId="164" fontId="5" fillId="4" borderId="1" xfId="1" applyFont="1" applyFill="1" applyBorder="1" applyAlignment="1">
      <alignment vertical="top"/>
    </xf>
    <xf numFmtId="0" fontId="4" fillId="0" borderId="20" xfId="0" applyFont="1" applyBorder="1" applyAlignment="1">
      <alignment horizontal="right" vertical="top"/>
    </xf>
    <xf numFmtId="0" fontId="4" fillId="0" borderId="21" xfId="0" applyFont="1" applyBorder="1" applyAlignment="1">
      <alignment horizontal="right" vertical="top"/>
    </xf>
    <xf numFmtId="164" fontId="5" fillId="4" borderId="22" xfId="1" applyFont="1" applyFill="1" applyBorder="1" applyAlignment="1">
      <alignment vertical="top"/>
    </xf>
    <xf numFmtId="164" fontId="5" fillId="4" borderId="24" xfId="1" applyFont="1" applyFill="1" applyBorder="1" applyAlignment="1">
      <alignment vertical="top"/>
    </xf>
    <xf numFmtId="0" fontId="6" fillId="0" borderId="0" xfId="0" applyFont="1" applyAlignment="1">
      <alignment horizontal="center"/>
    </xf>
    <xf numFmtId="164" fontId="6" fillId="4" borderId="1" xfId="1" applyFont="1" applyFill="1" applyBorder="1" applyAlignment="1">
      <alignment horizontal="center"/>
    </xf>
    <xf numFmtId="164" fontId="7" fillId="4" borderId="1" xfId="1" applyFont="1" applyFill="1" applyBorder="1" applyAlignment="1">
      <alignment horizontal="center"/>
    </xf>
    <xf numFmtId="164" fontId="6" fillId="0" borderId="1" xfId="1" applyFont="1" applyFill="1" applyBorder="1" applyAlignment="1">
      <alignment horizontal="center"/>
    </xf>
    <xf numFmtId="0" fontId="6" fillId="0" borderId="22" xfId="0" applyFont="1" applyBorder="1" applyAlignment="1">
      <alignment horizontal="right" vertical="top"/>
    </xf>
    <xf numFmtId="164" fontId="6" fillId="4" borderId="22" xfId="0" applyNumberFormat="1" applyFont="1" applyFill="1" applyBorder="1" applyAlignment="1">
      <alignment horizontal="right" vertical="top"/>
    </xf>
    <xf numFmtId="164" fontId="7" fillId="4" borderId="22" xfId="0" applyNumberFormat="1" applyFont="1" applyFill="1" applyBorder="1" applyAlignment="1">
      <alignment horizontal="right" vertical="top"/>
    </xf>
    <xf numFmtId="164" fontId="7" fillId="4" borderId="24" xfId="0" applyNumberFormat="1" applyFont="1" applyFill="1" applyBorder="1" applyAlignment="1">
      <alignment horizontal="right" vertical="top"/>
    </xf>
    <xf numFmtId="0" fontId="5" fillId="0" borderId="0" xfId="0" applyFont="1" applyAlignment="1">
      <alignment vertical="center" wrapText="1"/>
    </xf>
    <xf numFmtId="0" fontId="5" fillId="0" borderId="0" xfId="0" applyFont="1" applyAlignment="1">
      <alignment horizontal="center" vertical="center" wrapText="1"/>
    </xf>
    <xf numFmtId="49" fontId="5" fillId="0" borderId="0" xfId="0" applyNumberFormat="1" applyFont="1" applyAlignment="1">
      <alignment vertical="center" wrapText="1"/>
    </xf>
    <xf numFmtId="0" fontId="4" fillId="0" borderId="5" xfId="0" applyFont="1" applyBorder="1" applyAlignment="1">
      <alignment vertical="center" wrapText="1"/>
    </xf>
    <xf numFmtId="0" fontId="6" fillId="4" borderId="1" xfId="0" applyFont="1" applyFill="1" applyBorder="1" applyAlignment="1">
      <alignment horizontal="center"/>
    </xf>
    <xf numFmtId="0" fontId="5" fillId="0" borderId="0" xfId="0" quotePrefix="1" applyFont="1" applyAlignment="1">
      <alignment wrapText="1"/>
    </xf>
    <xf numFmtId="164" fontId="5" fillId="0" borderId="0" xfId="1" applyFont="1" applyAlignment="1">
      <alignment vertical="center"/>
    </xf>
    <xf numFmtId="164" fontId="5" fillId="0" borderId="0" xfId="1" applyFont="1" applyAlignment="1">
      <alignment horizontal="right" vertical="top" wrapText="1"/>
    </xf>
    <xf numFmtId="164" fontId="5" fillId="0" borderId="0" xfId="1" applyFont="1" applyAlignment="1">
      <alignment horizontal="right" vertical="center" wrapText="1"/>
    </xf>
    <xf numFmtId="164" fontId="5" fillId="0" borderId="0" xfId="1" applyFont="1" applyAlignment="1">
      <alignment horizontal="right" vertical="top"/>
    </xf>
    <xf numFmtId="0" fontId="8" fillId="0" borderId="0" xfId="0" applyFont="1" applyAlignment="1">
      <alignment vertical="top" wrapText="1"/>
    </xf>
    <xf numFmtId="164" fontId="6" fillId="2" borderId="1" xfId="1" applyFont="1" applyFill="1" applyBorder="1" applyAlignment="1">
      <alignment horizontal="center"/>
    </xf>
    <xf numFmtId="164" fontId="7" fillId="0" borderId="1" xfId="1" applyFont="1" applyBorder="1" applyAlignment="1">
      <alignment horizontal="center"/>
    </xf>
    <xf numFmtId="164" fontId="5" fillId="0" borderId="0" xfId="1" applyFont="1" applyFill="1" applyAlignment="1">
      <alignment horizontal="right" vertical="top" wrapText="1"/>
    </xf>
    <xf numFmtId="0" fontId="5" fillId="0" borderId="0" xfId="0" applyFont="1" applyAlignment="1">
      <alignment horizontal="center" vertical="center"/>
    </xf>
    <xf numFmtId="164" fontId="5" fillId="0" borderId="0" xfId="1" applyFont="1" applyAlignment="1">
      <alignment horizontal="center" vertical="top"/>
    </xf>
    <xf numFmtId="0" fontId="5" fillId="4" borderId="24" xfId="0" applyFont="1" applyFill="1" applyBorder="1" applyAlignment="1">
      <alignment horizontal="center" vertical="top"/>
    </xf>
    <xf numFmtId="0" fontId="14" fillId="0" borderId="0" xfId="0" applyFont="1"/>
    <xf numFmtId="0" fontId="5" fillId="4" borderId="21" xfId="0" applyFont="1" applyFill="1" applyBorder="1" applyAlignment="1">
      <alignment horizontal="center" vertical="top"/>
    </xf>
    <xf numFmtId="0" fontId="5" fillId="4" borderId="39" xfId="0" applyFont="1" applyFill="1" applyBorder="1" applyAlignment="1">
      <alignment horizontal="center" vertical="top"/>
    </xf>
    <xf numFmtId="0" fontId="4" fillId="0" borderId="20" xfId="0" applyFont="1" applyBorder="1" applyAlignment="1">
      <alignment horizontal="left" vertical="top" wrapText="1"/>
    </xf>
    <xf numFmtId="164" fontId="5" fillId="4" borderId="21" xfId="0" applyNumberFormat="1" applyFont="1" applyFill="1" applyBorder="1" applyAlignment="1">
      <alignment vertical="top"/>
    </xf>
    <xf numFmtId="164" fontId="5" fillId="4" borderId="22" xfId="0" applyNumberFormat="1" applyFont="1" applyFill="1" applyBorder="1" applyAlignment="1">
      <alignment vertical="top"/>
    </xf>
    <xf numFmtId="9" fontId="5" fillId="4" borderId="24" xfId="2" applyFont="1" applyFill="1" applyBorder="1" applyAlignment="1">
      <alignment vertical="top"/>
    </xf>
    <xf numFmtId="0" fontId="15" fillId="0" borderId="0" xfId="0" applyFont="1"/>
    <xf numFmtId="0" fontId="5" fillId="4" borderId="19" xfId="0" applyFont="1" applyFill="1" applyBorder="1" applyAlignment="1">
      <alignment horizontal="left" vertical="top" wrapText="1"/>
    </xf>
    <xf numFmtId="164" fontId="5" fillId="4" borderId="23" xfId="1" applyFont="1" applyFill="1" applyBorder="1" applyAlignment="1">
      <alignment vertical="top"/>
    </xf>
    <xf numFmtId="165" fontId="5" fillId="0" borderId="23" xfId="0" applyNumberFormat="1" applyFont="1" applyBorder="1" applyAlignment="1">
      <alignment horizontal="left" vertical="top"/>
    </xf>
    <xf numFmtId="2" fontId="5" fillId="4" borderId="24" xfId="0" applyNumberFormat="1" applyFont="1" applyFill="1" applyBorder="1" applyAlignment="1">
      <alignment vertical="top"/>
    </xf>
    <xf numFmtId="0" fontId="5" fillId="4" borderId="1" xfId="0" applyFont="1" applyFill="1" applyBorder="1" applyAlignment="1">
      <alignment vertical="top" wrapText="1"/>
    </xf>
    <xf numFmtId="0" fontId="5" fillId="4" borderId="22" xfId="0" applyFont="1" applyFill="1" applyBorder="1" applyAlignment="1">
      <alignment horizontal="left" vertical="top" wrapText="1"/>
    </xf>
    <xf numFmtId="49" fontId="4" fillId="4" borderId="1" xfId="0" applyNumberFormat="1" applyFont="1" applyFill="1" applyBorder="1" applyAlignment="1">
      <alignment horizontal="center"/>
    </xf>
    <xf numFmtId="0" fontId="5" fillId="0" borderId="0" xfId="0" applyFont="1"/>
    <xf numFmtId="164" fontId="4" fillId="0" borderId="1" xfId="1" applyFont="1" applyBorder="1" applyAlignment="1">
      <alignment horizontal="center" wrapText="1"/>
    </xf>
    <xf numFmtId="0" fontId="4" fillId="0" borderId="1" xfId="0" applyFont="1" applyBorder="1" applyAlignment="1">
      <alignment horizontal="center" wrapText="1"/>
    </xf>
    <xf numFmtId="0" fontId="12" fillId="0" borderId="1" xfId="0" applyFont="1" applyBorder="1" applyAlignment="1">
      <alignment horizontal="center" wrapText="1"/>
    </xf>
    <xf numFmtId="0" fontId="7" fillId="0" borderId="1" xfId="0" applyFont="1" applyBorder="1" applyAlignment="1">
      <alignment horizontal="center" wrapText="1"/>
    </xf>
    <xf numFmtId="0" fontId="4" fillId="0" borderId="0" xfId="0" applyFont="1" applyAlignment="1">
      <alignment wrapText="1"/>
    </xf>
    <xf numFmtId="164" fontId="5" fillId="0" borderId="1" xfId="1" applyFont="1" applyBorder="1" applyAlignment="1">
      <alignment horizontal="center" wrapText="1"/>
    </xf>
    <xf numFmtId="0" fontId="6" fillId="0" borderId="1" xfId="0" applyFont="1" applyBorder="1"/>
    <xf numFmtId="164" fontId="6" fillId="0" borderId="1" xfId="1" applyFont="1" applyBorder="1" applyAlignment="1"/>
    <xf numFmtId="164" fontId="5" fillId="4" borderId="1" xfId="1" applyFont="1" applyFill="1" applyBorder="1" applyAlignment="1">
      <alignment horizontal="right"/>
    </xf>
    <xf numFmtId="49" fontId="4" fillId="0" borderId="1" xfId="0" applyNumberFormat="1" applyFont="1" applyBorder="1" applyAlignment="1">
      <alignment horizontal="center"/>
    </xf>
    <xf numFmtId="0" fontId="4" fillId="0" borderId="1" xfId="0" applyFont="1" applyBorder="1"/>
    <xf numFmtId="0" fontId="4" fillId="0" borderId="1" xfId="0" applyFont="1" applyBorder="1" applyAlignment="1">
      <alignment horizontal="center"/>
    </xf>
    <xf numFmtId="164" fontId="4" fillId="4" borderId="1" xfId="1" applyFont="1" applyFill="1" applyBorder="1" applyAlignment="1"/>
    <xf numFmtId="0" fontId="4" fillId="0" borderId="0" xfId="0" applyFont="1"/>
    <xf numFmtId="0" fontId="5" fillId="0" borderId="0" xfId="0" applyFont="1" applyAlignment="1">
      <alignment horizontal="center"/>
    </xf>
    <xf numFmtId="164" fontId="5" fillId="0" borderId="0" xfId="1" applyFont="1" applyAlignment="1"/>
    <xf numFmtId="164" fontId="5" fillId="0" borderId="0" xfId="1" applyFont="1" applyAlignment="1">
      <alignment horizontal="right"/>
    </xf>
    <xf numFmtId="0" fontId="4" fillId="0" borderId="1" xfId="0" applyFont="1" applyBorder="1" applyAlignment="1">
      <alignment wrapText="1"/>
    </xf>
    <xf numFmtId="0" fontId="6" fillId="0" borderId="9" xfId="0" applyFont="1" applyBorder="1"/>
    <xf numFmtId="0" fontId="4" fillId="0" borderId="8" xfId="0" applyFont="1" applyBorder="1"/>
    <xf numFmtId="164" fontId="4" fillId="4" borderId="1" xfId="1" applyFont="1" applyFill="1" applyBorder="1" applyAlignment="1">
      <alignment horizontal="right"/>
    </xf>
    <xf numFmtId="164" fontId="5" fillId="0" borderId="0" xfId="1" applyFont="1" applyAlignment="1">
      <alignment horizontal="center"/>
    </xf>
    <xf numFmtId="0" fontId="6" fillId="2" borderId="1" xfId="0" applyFont="1" applyFill="1" applyBorder="1" applyAlignment="1">
      <alignment horizontal="center"/>
    </xf>
    <xf numFmtId="0" fontId="7" fillId="0" borderId="1" xfId="0" applyFont="1" applyBorder="1" applyAlignment="1">
      <alignment horizontal="center"/>
    </xf>
    <xf numFmtId="0" fontId="4" fillId="0" borderId="31" xfId="0" applyFont="1" applyBorder="1" applyAlignment="1">
      <alignment horizontal="center"/>
    </xf>
    <xf numFmtId="0" fontId="4" fillId="0" borderId="32" xfId="0" applyFont="1" applyBorder="1"/>
    <xf numFmtId="0" fontId="4" fillId="0" borderId="32" xfId="0" applyFont="1" applyBorder="1" applyAlignment="1">
      <alignment horizontal="center"/>
    </xf>
    <xf numFmtId="164" fontId="4" fillId="0" borderId="32" xfId="1" applyFont="1" applyBorder="1" applyAlignment="1"/>
    <xf numFmtId="164" fontId="4" fillId="0" borderId="1" xfId="1" applyFont="1" applyFill="1" applyBorder="1" applyAlignment="1">
      <alignment horizontal="center" wrapText="1"/>
    </xf>
    <xf numFmtId="0" fontId="6" fillId="0" borderId="27" xfId="0" applyFont="1" applyBorder="1"/>
    <xf numFmtId="0" fontId="6" fillId="0" borderId="2" xfId="0" applyFont="1" applyBorder="1"/>
    <xf numFmtId="0" fontId="6" fillId="0" borderId="2" xfId="0" applyFont="1" applyBorder="1" applyAlignment="1">
      <alignment horizontal="center"/>
    </xf>
    <xf numFmtId="164" fontId="6" fillId="0" borderId="2" xfId="1" applyFont="1" applyBorder="1" applyAlignment="1"/>
    <xf numFmtId="164" fontId="4" fillId="0" borderId="1" xfId="1" applyFont="1" applyBorder="1" applyAlignment="1"/>
    <xf numFmtId="0" fontId="4" fillId="0" borderId="7" xfId="0" applyFont="1" applyBorder="1" applyAlignment="1">
      <alignment horizontal="center"/>
    </xf>
    <xf numFmtId="0" fontId="4" fillId="0" borderId="8" xfId="0" applyFont="1" applyBorder="1" applyAlignment="1">
      <alignment horizontal="center"/>
    </xf>
    <xf numFmtId="164" fontId="4" fillId="0" borderId="8" xfId="1" applyFont="1" applyBorder="1" applyAlignment="1"/>
    <xf numFmtId="0" fontId="7" fillId="0" borderId="1" xfId="0" applyFont="1" applyBorder="1"/>
    <xf numFmtId="164" fontId="7" fillId="0" borderId="1" xfId="1" applyFont="1" applyBorder="1" applyAlignment="1"/>
    <xf numFmtId="0" fontId="6" fillId="0" borderId="1" xfId="0" applyFont="1" applyBorder="1" applyAlignment="1">
      <alignment wrapText="1"/>
    </xf>
    <xf numFmtId="0" fontId="6" fillId="0" borderId="1" xfId="0" applyFont="1" applyBorder="1" applyAlignment="1">
      <alignment horizontal="center" wrapText="1"/>
    </xf>
    <xf numFmtId="164" fontId="6" fillId="0" borderId="1" xfId="1" applyFont="1" applyBorder="1" applyAlignment="1">
      <alignment wrapText="1"/>
    </xf>
    <xf numFmtId="2" fontId="6" fillId="0" borderId="1" xfId="0" applyNumberFormat="1" applyFont="1" applyBorder="1" applyAlignment="1">
      <alignment horizontal="center"/>
    </xf>
    <xf numFmtId="0" fontId="6" fillId="0" borderId="10" xfId="0" applyFont="1" applyBorder="1"/>
    <xf numFmtId="0" fontId="6" fillId="3" borderId="1" xfId="0" applyFont="1" applyFill="1" applyBorder="1" applyAlignment="1">
      <alignment horizontal="center" wrapText="1"/>
    </xf>
    <xf numFmtId="164" fontId="5" fillId="0" borderId="0" xfId="1" applyFont="1" applyBorder="1" applyAlignment="1">
      <alignment horizontal="center" wrapText="1"/>
    </xf>
    <xf numFmtId="164" fontId="4" fillId="0" borderId="0" xfId="1" applyFont="1" applyAlignment="1">
      <alignment horizontal="center" wrapText="1"/>
    </xf>
    <xf numFmtId="0" fontId="4" fillId="0" borderId="0" xfId="0" applyFont="1" applyAlignment="1">
      <alignment horizontal="center" wrapText="1"/>
    </xf>
    <xf numFmtId="0" fontId="6" fillId="3" borderId="1" xfId="0" applyFont="1" applyFill="1" applyBorder="1"/>
    <xf numFmtId="0" fontId="5" fillId="0" borderId="1" xfId="0" applyFont="1" applyBorder="1"/>
    <xf numFmtId="164" fontId="5" fillId="0" borderId="1" xfId="1" applyFont="1" applyBorder="1" applyAlignment="1"/>
    <xf numFmtId="0" fontId="7" fillId="4" borderId="1" xfId="0" applyFont="1" applyFill="1" applyBorder="1" applyAlignment="1">
      <alignment horizontal="center"/>
    </xf>
    <xf numFmtId="0" fontId="13" fillId="0" borderId="1" xfId="0" applyFont="1" applyBorder="1" applyAlignment="1">
      <alignment horizontal="center"/>
    </xf>
    <xf numFmtId="0" fontId="17" fillId="0" borderId="0" xfId="0" applyFont="1" applyAlignment="1">
      <alignment vertical="top"/>
    </xf>
    <xf numFmtId="164" fontId="6" fillId="0" borderId="1" xfId="1" applyFont="1" applyFill="1" applyBorder="1" applyAlignment="1">
      <alignment horizontal="center" wrapText="1"/>
    </xf>
    <xf numFmtId="0" fontId="18" fillId="0" borderId="0" xfId="0" applyFont="1" applyAlignment="1">
      <alignment vertical="center"/>
    </xf>
    <xf numFmtId="0" fontId="6" fillId="0" borderId="0" xfId="0" applyFont="1" applyAlignment="1">
      <alignment vertical="top" wrapText="1"/>
    </xf>
    <xf numFmtId="0" fontId="6" fillId="0" borderId="0" xfId="3" applyFont="1" applyAlignment="1">
      <alignment vertical="top" wrapText="1"/>
    </xf>
    <xf numFmtId="0" fontId="6" fillId="0" borderId="0" xfId="0" applyFont="1" applyAlignment="1">
      <alignment horizontal="left" vertical="top" wrapText="1"/>
    </xf>
    <xf numFmtId="0" fontId="8" fillId="0" borderId="0" xfId="0" applyFont="1" applyAlignment="1">
      <alignment vertical="top" wrapText="1"/>
    </xf>
    <xf numFmtId="0" fontId="5" fillId="0" borderId="12" xfId="0" applyFont="1" applyBorder="1" applyAlignment="1">
      <alignment vertical="top"/>
    </xf>
    <xf numFmtId="0" fontId="5" fillId="0" borderId="13" xfId="0" applyFont="1" applyBorder="1" applyAlignment="1">
      <alignment vertical="top"/>
    </xf>
    <xf numFmtId="0" fontId="5" fillId="0" borderId="14" xfId="0" applyFont="1" applyBorder="1" applyAlignment="1">
      <alignment vertical="top"/>
    </xf>
    <xf numFmtId="165" fontId="5" fillId="0" borderId="16" xfId="0" applyNumberFormat="1" applyFont="1" applyBorder="1" applyAlignment="1">
      <alignment vertical="top"/>
    </xf>
    <xf numFmtId="165" fontId="5" fillId="0" borderId="17" xfId="0" applyNumberFormat="1" applyFont="1" applyBorder="1" applyAlignment="1">
      <alignment vertical="top"/>
    </xf>
    <xf numFmtId="165" fontId="5" fillId="0" borderId="18" xfId="0" applyNumberFormat="1" applyFont="1" applyBorder="1" applyAlignment="1">
      <alignment vertical="top"/>
    </xf>
    <xf numFmtId="49" fontId="6" fillId="4" borderId="0" xfId="4" applyFill="1" applyAlignment="1">
      <alignment horizontal="left" vertical="top" wrapText="1"/>
    </xf>
    <xf numFmtId="0" fontId="5" fillId="0" borderId="12" xfId="0" applyFont="1" applyBorder="1" applyAlignment="1">
      <alignment horizontal="left" vertical="top"/>
    </xf>
    <xf numFmtId="0" fontId="5" fillId="0" borderId="13" xfId="0" applyFont="1" applyBorder="1" applyAlignment="1">
      <alignment horizontal="left" vertical="top"/>
    </xf>
    <xf numFmtId="0" fontId="5" fillId="0" borderId="14" xfId="0" applyFont="1" applyBorder="1" applyAlignment="1">
      <alignment horizontal="left" vertical="top"/>
    </xf>
    <xf numFmtId="0" fontId="5" fillId="0" borderId="16" xfId="0" applyFont="1" applyBorder="1" applyAlignment="1">
      <alignment horizontal="left" vertical="top"/>
    </xf>
    <xf numFmtId="0" fontId="5" fillId="0" borderId="17" xfId="0" applyFont="1" applyBorder="1" applyAlignment="1">
      <alignment horizontal="left" vertical="top"/>
    </xf>
    <xf numFmtId="0" fontId="5" fillId="0" borderId="18" xfId="0" applyFont="1" applyBorder="1" applyAlignment="1">
      <alignment horizontal="left" vertical="top"/>
    </xf>
    <xf numFmtId="0" fontId="17" fillId="2" borderId="33" xfId="0" applyFont="1" applyFill="1" applyBorder="1" applyAlignment="1">
      <alignment vertical="top"/>
    </xf>
    <xf numFmtId="0" fontId="17" fillId="2" borderId="0" xfId="0" applyFont="1" applyFill="1" applyAlignment="1">
      <alignment vertical="top"/>
    </xf>
    <xf numFmtId="0" fontId="17" fillId="2" borderId="33" xfId="0" applyFont="1" applyFill="1" applyBorder="1" applyAlignment="1">
      <alignment horizontal="left" vertical="top"/>
    </xf>
    <xf numFmtId="0" fontId="17" fillId="2" borderId="0" xfId="0" applyFont="1" applyFill="1" applyAlignment="1">
      <alignment horizontal="left" vertical="top"/>
    </xf>
    <xf numFmtId="0" fontId="7" fillId="0" borderId="34" xfId="0" applyFont="1" applyBorder="1" applyAlignment="1">
      <alignment horizontal="center" vertical="top"/>
    </xf>
    <xf numFmtId="0" fontId="7" fillId="0" borderId="35" xfId="0" applyFont="1" applyBorder="1" applyAlignment="1">
      <alignment horizontal="center" vertical="top"/>
    </xf>
    <xf numFmtId="0" fontId="7" fillId="0" borderId="38" xfId="0" applyFont="1" applyBorder="1" applyAlignment="1">
      <alignment horizontal="center" vertical="top"/>
    </xf>
    <xf numFmtId="0" fontId="7" fillId="0" borderId="10" xfId="0" applyFont="1" applyBorder="1" applyAlignment="1">
      <alignment horizontal="center" vertical="top"/>
    </xf>
    <xf numFmtId="49" fontId="7" fillId="0" borderId="36" xfId="0" applyNumberFormat="1" applyFont="1" applyBorder="1" applyAlignment="1">
      <alignment horizontal="center" vertical="top"/>
    </xf>
    <xf numFmtId="49" fontId="7" fillId="0" borderId="37" xfId="0" applyNumberFormat="1" applyFont="1" applyBorder="1" applyAlignment="1">
      <alignment horizontal="center" vertical="top"/>
    </xf>
    <xf numFmtId="0" fontId="7" fillId="0" borderId="2" xfId="0" applyFont="1" applyBorder="1" applyAlignment="1">
      <alignment horizontal="left" wrapText="1"/>
    </xf>
    <xf numFmtId="0" fontId="7" fillId="0" borderId="10" xfId="0" applyFont="1" applyBorder="1" applyAlignment="1">
      <alignment horizontal="left" wrapText="1"/>
    </xf>
    <xf numFmtId="0" fontId="7" fillId="0" borderId="2" xfId="0" applyFont="1" applyBorder="1" applyAlignment="1">
      <alignment horizontal="center" wrapText="1"/>
    </xf>
    <xf numFmtId="0" fontId="7" fillId="0" borderId="10" xfId="0" applyFont="1" applyBorder="1" applyAlignment="1">
      <alignment horizontal="center" wrapText="1"/>
    </xf>
    <xf numFmtId="0" fontId="4" fillId="0" borderId="7" xfId="0" applyFont="1" applyBorder="1" applyAlignment="1">
      <alignment horizontal="center" wrapText="1"/>
    </xf>
    <xf numFmtId="0" fontId="4" fillId="0" borderId="9" xfId="0" applyFont="1" applyBorder="1" applyAlignment="1">
      <alignment horizontal="center" wrapText="1"/>
    </xf>
    <xf numFmtId="0" fontId="5" fillId="0" borderId="7" xfId="0" applyFont="1" applyBorder="1"/>
    <xf numFmtId="0" fontId="5" fillId="0" borderId="8" xfId="0" applyFont="1" applyBorder="1"/>
    <xf numFmtId="0" fontId="5" fillId="0" borderId="9" xfId="0" applyFont="1" applyBorder="1"/>
    <xf numFmtId="0" fontId="4" fillId="2" borderId="33" xfId="0" applyFont="1" applyFill="1" applyBorder="1" applyAlignment="1">
      <alignment horizontal="left" vertical="center" wrapText="1"/>
    </xf>
    <xf numFmtId="0" fontId="4" fillId="2" borderId="0" xfId="0" applyFont="1" applyFill="1" applyAlignment="1">
      <alignment horizontal="left" vertical="center" wrapText="1"/>
    </xf>
    <xf numFmtId="164" fontId="7" fillId="0" borderId="2" xfId="1" applyFont="1" applyBorder="1" applyAlignment="1">
      <alignment horizontal="center" wrapText="1"/>
    </xf>
    <xf numFmtId="164" fontId="7" fillId="0" borderId="10" xfId="1" applyFont="1" applyBorder="1" applyAlignment="1">
      <alignment horizontal="center" wrapText="1"/>
    </xf>
    <xf numFmtId="164" fontId="4" fillId="0" borderId="2" xfId="1" applyFont="1" applyBorder="1" applyAlignment="1">
      <alignment horizontal="center" wrapText="1"/>
    </xf>
    <xf numFmtId="164" fontId="4" fillId="0" borderId="10" xfId="1" applyFont="1" applyBorder="1" applyAlignment="1">
      <alignment horizontal="center" wrapText="1"/>
    </xf>
    <xf numFmtId="164" fontId="4" fillId="0" borderId="1" xfId="1" applyFont="1" applyBorder="1" applyAlignment="1">
      <alignment horizontal="center"/>
    </xf>
    <xf numFmtId="0" fontId="7" fillId="2" borderId="1" xfId="0" applyFont="1" applyFill="1" applyBorder="1"/>
    <xf numFmtId="0" fontId="4" fillId="2" borderId="1" xfId="0" applyFont="1" applyFill="1" applyBorder="1"/>
    <xf numFmtId="0" fontId="4" fillId="4" borderId="1" xfId="0" applyFont="1" applyFill="1" applyBorder="1"/>
    <xf numFmtId="0" fontId="4" fillId="4" borderId="28" xfId="0" applyFont="1" applyFill="1" applyBorder="1"/>
    <xf numFmtId="0" fontId="4" fillId="4" borderId="29" xfId="0" applyFont="1" applyFill="1" applyBorder="1"/>
    <xf numFmtId="0" fontId="4" fillId="4" borderId="30" xfId="0" applyFont="1" applyFill="1" applyBorder="1"/>
    <xf numFmtId="0" fontId="7" fillId="0" borderId="7" xfId="0" applyFont="1" applyBorder="1"/>
    <xf numFmtId="0" fontId="7" fillId="0" borderId="8" xfId="0" applyFont="1" applyBorder="1"/>
    <xf numFmtId="0" fontId="7" fillId="0" borderId="9" xfId="0" applyFont="1" applyBorder="1"/>
    <xf numFmtId="0" fontId="6" fillId="0" borderId="7" xfId="0" applyFont="1" applyBorder="1" applyAlignment="1">
      <alignment wrapText="1"/>
    </xf>
    <xf numFmtId="0" fontId="6" fillId="0" borderId="8" xfId="0" applyFont="1" applyBorder="1" applyAlignment="1">
      <alignment wrapText="1"/>
    </xf>
    <xf numFmtId="0" fontId="6" fillId="0" borderId="9" xfId="0" applyFont="1" applyBorder="1" applyAlignment="1">
      <alignment wrapText="1"/>
    </xf>
    <xf numFmtId="0" fontId="6" fillId="0" borderId="7" xfId="0" applyFont="1" applyBorder="1"/>
    <xf numFmtId="0" fontId="6" fillId="0" borderId="8" xfId="0" applyFont="1" applyBorder="1"/>
    <xf numFmtId="0" fontId="6" fillId="0" borderId="9" xfId="0" applyFont="1" applyBorder="1"/>
    <xf numFmtId="0" fontId="4" fillId="4" borderId="3" xfId="0" applyFont="1" applyFill="1" applyBorder="1"/>
    <xf numFmtId="0" fontId="4" fillId="4" borderId="4" xfId="0" applyFont="1" applyFill="1" applyBorder="1"/>
    <xf numFmtId="0" fontId="4" fillId="4" borderId="5" xfId="0" applyFont="1" applyFill="1" applyBorder="1"/>
    <xf numFmtId="49" fontId="7" fillId="0" borderId="2" xfId="0" applyNumberFormat="1" applyFont="1" applyBorder="1" applyAlignment="1">
      <alignment horizontal="center" wrapText="1"/>
    </xf>
    <xf numFmtId="49" fontId="7" fillId="0" borderId="10" xfId="0" applyNumberFormat="1" applyFont="1" applyBorder="1" applyAlignment="1">
      <alignment horizontal="center" wrapText="1"/>
    </xf>
    <xf numFmtId="0" fontId="7" fillId="2" borderId="7" xfId="0" applyFont="1" applyFill="1" applyBorder="1"/>
    <xf numFmtId="0" fontId="7" fillId="2" borderId="8" xfId="0" applyFont="1" applyFill="1" applyBorder="1"/>
    <xf numFmtId="0" fontId="7" fillId="2" borderId="9" xfId="0" applyFont="1" applyFill="1" applyBorder="1"/>
    <xf numFmtId="0" fontId="4" fillId="4" borderId="7" xfId="0" applyFont="1" applyFill="1" applyBorder="1"/>
    <xf numFmtId="0" fontId="4" fillId="4" borderId="8" xfId="0" applyFont="1" applyFill="1" applyBorder="1"/>
    <xf numFmtId="0" fontId="4" fillId="4" borderId="9" xfId="0" applyFont="1" applyFill="1" applyBorder="1"/>
    <xf numFmtId="0" fontId="4" fillId="0" borderId="7" xfId="0" applyFont="1" applyBorder="1"/>
    <xf numFmtId="0" fontId="4" fillId="0" borderId="8" xfId="0" applyFont="1" applyBorder="1"/>
    <xf numFmtId="0" fontId="4" fillId="0" borderId="9" xfId="0" applyFont="1" applyBorder="1"/>
    <xf numFmtId="49" fontId="6" fillId="4" borderId="0" xfId="4" quotePrefix="1" applyFill="1" applyAlignment="1">
      <alignment horizontal="left" vertical="top"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4" borderId="3" xfId="0" applyFont="1" applyFill="1" applyBorder="1" applyAlignment="1">
      <alignment vertical="center"/>
    </xf>
    <xf numFmtId="0" fontId="4" fillId="4" borderId="4" xfId="0" applyFont="1" applyFill="1" applyBorder="1" applyAlignment="1">
      <alignment vertical="center"/>
    </xf>
    <xf numFmtId="0" fontId="4" fillId="4" borderId="5" xfId="0" applyFont="1" applyFill="1" applyBorder="1" applyAlignment="1">
      <alignment vertical="center"/>
    </xf>
    <xf numFmtId="49" fontId="7" fillId="2" borderId="7" xfId="0" applyNumberFormat="1" applyFont="1" applyFill="1" applyBorder="1" applyAlignment="1">
      <alignment horizontal="left" wrapText="1"/>
    </xf>
    <xf numFmtId="49" fontId="7" fillId="2" borderId="8" xfId="0" applyNumberFormat="1" applyFont="1" applyFill="1" applyBorder="1" applyAlignment="1">
      <alignment horizontal="left" wrapText="1"/>
    </xf>
    <xf numFmtId="49" fontId="7" fillId="2" borderId="9" xfId="0" applyNumberFormat="1" applyFont="1" applyFill="1" applyBorder="1" applyAlignment="1">
      <alignment horizontal="left" wrapText="1"/>
    </xf>
    <xf numFmtId="164" fontId="4" fillId="0" borderId="7" xfId="1" applyFont="1" applyBorder="1" applyAlignment="1">
      <alignment horizontal="center"/>
    </xf>
    <xf numFmtId="164" fontId="4" fillId="0" borderId="8" xfId="1" applyFont="1" applyBorder="1" applyAlignment="1">
      <alignment horizontal="center"/>
    </xf>
    <xf numFmtId="164" fontId="4" fillId="0" borderId="9" xfId="1" applyFont="1" applyBorder="1" applyAlignment="1">
      <alignment horizontal="center"/>
    </xf>
    <xf numFmtId="164" fontId="4" fillId="0" borderId="1" xfId="1" applyFont="1" applyBorder="1" applyAlignment="1">
      <alignment horizontal="center" wrapText="1"/>
    </xf>
    <xf numFmtId="0" fontId="4" fillId="0" borderId="1" xfId="0" applyFont="1" applyBorder="1" applyAlignment="1">
      <alignment horizontal="center" wrapText="1"/>
    </xf>
    <xf numFmtId="49" fontId="7" fillId="0" borderId="1" xfId="0" applyNumberFormat="1" applyFont="1" applyBorder="1" applyAlignment="1">
      <alignment horizontal="center" wrapText="1"/>
    </xf>
    <xf numFmtId="0" fontId="7" fillId="0" borderId="1" xfId="0" applyFont="1" applyBorder="1" applyAlignment="1">
      <alignment wrapText="1"/>
    </xf>
    <xf numFmtId="49" fontId="7" fillId="2" borderId="1" xfId="0" applyNumberFormat="1" applyFont="1" applyFill="1" applyBorder="1" applyAlignment="1">
      <alignment horizontal="left" wrapText="1"/>
    </xf>
    <xf numFmtId="49" fontId="6" fillId="3" borderId="0" xfId="4" applyFill="1" applyAlignment="1">
      <alignment horizontal="left" vertical="top" wrapText="1"/>
    </xf>
    <xf numFmtId="0" fontId="16" fillId="0" borderId="0" xfId="0" applyFont="1"/>
  </cellXfs>
  <cellStyles count="5">
    <cellStyle name="Currency" xfId="1" builtinId="4"/>
    <cellStyle name="Normal" xfId="0" builtinId="0"/>
    <cellStyle name="Normal 2" xfId="4" xr:uid="{9D5B2C39-431C-464D-A91E-FB66B03153C0}"/>
    <cellStyle name="Normal 3" xfId="3" xr:uid="{DB562EC7-9FE2-44E6-8FA9-0E8C6F8284C7}"/>
    <cellStyle name="Percent" xfId="2" builtinId="5"/>
  </cellStyles>
  <dxfs count="1">
    <dxf>
      <font>
        <b val="0"/>
        <i val="0"/>
        <strike val="0"/>
        <condense val="0"/>
        <extend val="0"/>
        <outline val="0"/>
        <shadow val="0"/>
        <u val="none"/>
        <vertAlign val="baseline"/>
        <sz val="10"/>
        <color theme="1"/>
        <name val="Arial"/>
        <family val="2"/>
        <scheme val="none"/>
      </font>
      <alignment horizontal="general" vertical="bottom" textRotation="0" wrapText="1" indent="0" justifyLastLine="0" shrinkToFit="0" readingOrder="0"/>
    </dxf>
  </dxfs>
  <tableStyles count="0" defaultTableStyle="TableStyleMedium2" defaultPivotStyle="PivotStyleLight16"/>
  <colors>
    <mruColors>
      <color rgb="FFABFBFF"/>
      <color rgb="FF53F7FF"/>
      <color rgb="FF0097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6</xdr:col>
      <xdr:colOff>295275</xdr:colOff>
      <xdr:row>29</xdr:row>
      <xdr:rowOff>76199</xdr:rowOff>
    </xdr:from>
    <xdr:ext cx="2076450" cy="1914525"/>
    <xdr:sp macro="" textlink="">
      <xdr:nvSpPr>
        <xdr:cNvPr id="2" name="TextBox 1">
          <a:extLst>
            <a:ext uri="{FF2B5EF4-FFF2-40B4-BE49-F238E27FC236}">
              <a16:creationId xmlns:a16="http://schemas.microsoft.com/office/drawing/2014/main" id="{40F0D5D7-6759-4A6C-8CD1-5391809F5E4F}"/>
            </a:ext>
          </a:extLst>
        </xdr:cNvPr>
        <xdr:cNvSpPr txBox="1"/>
      </xdr:nvSpPr>
      <xdr:spPr>
        <a:xfrm>
          <a:off x="11963400" y="34118549"/>
          <a:ext cx="2076450" cy="191452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endParaRPr lang="en-US" sz="1100"/>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6C22C97-AA15-4198-AC4D-58806B271C24}" name="units" displayName="units" ref="G2:H6" totalsRowShown="0" headerRowDxfId="0">
  <autoFilter ref="G2:H6" xr:uid="{66C22C97-AA15-4198-AC4D-58806B271C24}"/>
  <tableColumns count="2">
    <tableColumn id="1" xr3:uid="{988DF0AC-D7B7-409D-B17B-99E44B1A6F81}" name="toggle"/>
    <tableColumn id="2" xr3:uid="{36F18051-3CF6-4088-8B8E-E10EB8BFC84F}" name="tex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D9AB8-C578-451E-9461-1BB905A8E181}">
  <sheetPr codeName="Sheet1">
    <tabColor rgb="FFABFBFF"/>
    <pageSetUpPr fitToPage="1"/>
  </sheetPr>
  <dimension ref="A1:D22"/>
  <sheetViews>
    <sheetView topLeftCell="A17" zoomScaleNormal="100" workbookViewId="0">
      <selection activeCell="F10" sqref="F10"/>
    </sheetView>
  </sheetViews>
  <sheetFormatPr defaultColWidth="11.42578125" defaultRowHeight="12.75"/>
  <cols>
    <col min="1" max="1" width="20.28515625" style="1" customWidth="1"/>
    <col min="2" max="2" width="20.140625" style="1" customWidth="1"/>
    <col min="3" max="4" width="29.7109375" style="1" customWidth="1"/>
    <col min="5" max="5" width="30.7109375" style="1" customWidth="1"/>
    <col min="6" max="16384" width="11.42578125" style="1"/>
  </cols>
  <sheetData>
    <row r="1" spans="1:4" ht="68.45" customHeight="1">
      <c r="A1" s="157" t="s">
        <v>388</v>
      </c>
      <c r="B1" s="157"/>
      <c r="C1" s="157"/>
      <c r="D1" s="157"/>
    </row>
    <row r="2" spans="1:4">
      <c r="A2" s="159" t="s">
        <v>391</v>
      </c>
      <c r="B2" s="159"/>
      <c r="C2" s="159"/>
      <c r="D2" s="159"/>
    </row>
    <row r="3" spans="1:4">
      <c r="A3" s="159"/>
      <c r="B3" s="159"/>
      <c r="C3" s="159"/>
      <c r="D3" s="159"/>
    </row>
    <row r="4" spans="1:4" ht="45" customHeight="1">
      <c r="A4" s="78" t="s">
        <v>0</v>
      </c>
      <c r="B4" s="157" t="s">
        <v>390</v>
      </c>
      <c r="C4" s="157"/>
      <c r="D4" s="157"/>
    </row>
    <row r="5" spans="1:4">
      <c r="A5" s="78"/>
      <c r="B5" s="157" t="s">
        <v>39</v>
      </c>
      <c r="C5" s="157"/>
      <c r="D5" s="157"/>
    </row>
    <row r="6" spans="1:4" ht="31.5" customHeight="1">
      <c r="A6" s="78"/>
      <c r="B6" s="157" t="s">
        <v>34</v>
      </c>
      <c r="C6" s="157"/>
      <c r="D6" s="157"/>
    </row>
    <row r="7" spans="1:4" ht="63" customHeight="1">
      <c r="A7" s="78"/>
      <c r="B7" s="157" t="s">
        <v>367</v>
      </c>
      <c r="C7" s="157"/>
      <c r="D7" s="157"/>
    </row>
    <row r="8" spans="1:4" ht="92.45" customHeight="1">
      <c r="A8" s="78"/>
      <c r="B8" s="157" t="s">
        <v>363</v>
      </c>
      <c r="C8" s="157"/>
      <c r="D8" s="157"/>
    </row>
    <row r="9" spans="1:4" ht="81" customHeight="1">
      <c r="A9" s="160" t="s">
        <v>1</v>
      </c>
      <c r="B9" s="157" t="s">
        <v>392</v>
      </c>
      <c r="C9" s="157"/>
      <c r="D9" s="157"/>
    </row>
    <row r="10" spans="1:4" ht="39.6" customHeight="1">
      <c r="A10" s="160"/>
      <c r="B10" s="158" t="s">
        <v>364</v>
      </c>
      <c r="C10" s="158"/>
      <c r="D10" s="158"/>
    </row>
    <row r="11" spans="1:4" ht="39.6" customHeight="1">
      <c r="A11" s="160"/>
      <c r="B11" s="157" t="s">
        <v>25</v>
      </c>
      <c r="C11" s="157"/>
      <c r="D11" s="157"/>
    </row>
    <row r="12" spans="1:4" ht="158.44999999999999" customHeight="1">
      <c r="A12" s="160"/>
      <c r="B12" s="157" t="s">
        <v>40</v>
      </c>
      <c r="C12" s="157"/>
      <c r="D12" s="157"/>
    </row>
    <row r="13" spans="1:4" ht="118.9" customHeight="1">
      <c r="A13" s="160"/>
      <c r="B13" s="157" t="s">
        <v>41</v>
      </c>
      <c r="C13" s="157"/>
      <c r="D13" s="157"/>
    </row>
    <row r="14" spans="1:4" ht="52.9" customHeight="1">
      <c r="A14" s="160"/>
      <c r="B14" s="157" t="s">
        <v>18</v>
      </c>
      <c r="C14" s="157"/>
      <c r="D14" s="157"/>
    </row>
    <row r="15" spans="1:4" ht="66" customHeight="1">
      <c r="A15" s="160"/>
      <c r="B15" s="157" t="s">
        <v>389</v>
      </c>
      <c r="C15" s="157"/>
      <c r="D15" s="157"/>
    </row>
    <row r="16" spans="1:4" ht="39.6" customHeight="1">
      <c r="A16" s="160" t="s">
        <v>30</v>
      </c>
      <c r="B16" s="157" t="s">
        <v>31</v>
      </c>
      <c r="C16" s="157"/>
      <c r="D16" s="157"/>
    </row>
    <row r="17" spans="1:4" ht="52.9" customHeight="1">
      <c r="A17" s="160"/>
      <c r="B17" s="158" t="s">
        <v>32</v>
      </c>
      <c r="C17" s="158"/>
      <c r="D17" s="158"/>
    </row>
    <row r="18" spans="1:4" ht="159.6" customHeight="1">
      <c r="A18" s="160"/>
      <c r="B18" s="157" t="s">
        <v>381</v>
      </c>
      <c r="C18" s="157"/>
      <c r="D18" s="157"/>
    </row>
    <row r="19" spans="1:4" ht="39.6" customHeight="1">
      <c r="A19" s="160"/>
      <c r="B19" s="157" t="s">
        <v>33</v>
      </c>
      <c r="C19" s="157"/>
      <c r="D19" s="157"/>
    </row>
    <row r="20" spans="1:4" ht="78.599999999999994" customHeight="1">
      <c r="A20" s="160"/>
      <c r="B20" s="157" t="s">
        <v>368</v>
      </c>
      <c r="C20" s="157"/>
      <c r="D20" s="157"/>
    </row>
    <row r="21" spans="1:4" ht="66" customHeight="1">
      <c r="A21" s="160"/>
      <c r="B21" s="157" t="s">
        <v>42</v>
      </c>
      <c r="C21" s="157"/>
      <c r="D21" s="157"/>
    </row>
    <row r="22" spans="1:4" ht="66" customHeight="1">
      <c r="A22" s="160"/>
      <c r="B22" s="157" t="s">
        <v>366</v>
      </c>
      <c r="C22" s="157"/>
      <c r="D22" s="157"/>
    </row>
  </sheetData>
  <mergeCells count="24">
    <mergeCell ref="A3:D3"/>
    <mergeCell ref="A2:D2"/>
    <mergeCell ref="B22:D22"/>
    <mergeCell ref="A1:D1"/>
    <mergeCell ref="B18:D18"/>
    <mergeCell ref="B19:D19"/>
    <mergeCell ref="B20:D20"/>
    <mergeCell ref="B21:D21"/>
    <mergeCell ref="B14:D14"/>
    <mergeCell ref="B15:D15"/>
    <mergeCell ref="B16:D16"/>
    <mergeCell ref="B17:D17"/>
    <mergeCell ref="A9:A15"/>
    <mergeCell ref="A16:A22"/>
    <mergeCell ref="B4:D4"/>
    <mergeCell ref="B5:D5"/>
    <mergeCell ref="B11:D11"/>
    <mergeCell ref="B12:D12"/>
    <mergeCell ref="B13:D13"/>
    <mergeCell ref="B6:D6"/>
    <mergeCell ref="B7:D7"/>
    <mergeCell ref="B8:D8"/>
    <mergeCell ref="B9:D9"/>
    <mergeCell ref="B10:D10"/>
  </mergeCells>
  <pageMargins left="0.7" right="0.7" top="0.75" bottom="0.75" header="0.3" footer="0.3"/>
  <pageSetup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35427C-8B7E-492E-B96B-7A64194FF6E1}">
  <sheetPr codeName="Sheet2">
    <pageSetUpPr fitToPage="1"/>
  </sheetPr>
  <dimension ref="A1:L34"/>
  <sheetViews>
    <sheetView zoomScaleNormal="100" workbookViewId="0">
      <selection activeCell="A18" sqref="A18"/>
    </sheetView>
  </sheetViews>
  <sheetFormatPr defaultColWidth="8.85546875" defaultRowHeight="12.75"/>
  <cols>
    <col min="1" max="1" width="38.42578125" style="18" customWidth="1"/>
    <col min="2" max="3" width="20.42578125" style="16" customWidth="1"/>
    <col min="4" max="4" width="20.42578125" style="18" customWidth="1"/>
    <col min="5" max="8" width="8.85546875" style="18"/>
    <col min="9" max="9" width="10.5703125" style="18" customWidth="1"/>
    <col min="10" max="16384" width="8.85546875" style="18"/>
  </cols>
  <sheetData>
    <row r="1" spans="1:12" s="1" customFormat="1" ht="50.1" customHeight="1">
      <c r="A1" s="157" t="s">
        <v>26</v>
      </c>
      <c r="B1" s="157"/>
      <c r="C1" s="157"/>
      <c r="D1" s="157"/>
    </row>
    <row r="2" spans="1:12" s="1" customFormat="1" ht="30" customHeight="1">
      <c r="A2" s="167" t="s">
        <v>341</v>
      </c>
      <c r="B2" s="167"/>
      <c r="C2" s="167"/>
      <c r="D2" s="167"/>
    </row>
    <row r="3" spans="1:12" ht="13.5" thickBot="1"/>
    <row r="4" spans="1:12" ht="14.45" customHeight="1">
      <c r="A4" s="27" t="s">
        <v>35</v>
      </c>
      <c r="B4" s="168"/>
      <c r="C4" s="169"/>
      <c r="D4" s="170"/>
    </row>
    <row r="5" spans="1:12" ht="15" customHeight="1" thickBot="1">
      <c r="A5" s="28" t="s">
        <v>36</v>
      </c>
      <c r="B5" s="171"/>
      <c r="C5" s="172"/>
      <c r="D5" s="173"/>
    </row>
    <row r="6" spans="1:12" ht="13.5" thickBot="1"/>
    <row r="7" spans="1:12" s="19" customFormat="1" ht="25.5">
      <c r="A7" s="27" t="s">
        <v>45</v>
      </c>
      <c r="B7" s="88" t="s">
        <v>380</v>
      </c>
      <c r="C7" s="88" t="s">
        <v>379</v>
      </c>
      <c r="D7" s="30" t="s">
        <v>46</v>
      </c>
    </row>
    <row r="8" spans="1:12" ht="13.5" thickBot="1">
      <c r="A8" s="32"/>
      <c r="B8" s="95"/>
      <c r="C8" s="95"/>
      <c r="D8" s="96">
        <f>DATEDIF(B8,C8,"D")/7</f>
        <v>0</v>
      </c>
    </row>
    <row r="9" spans="1:12" ht="13.5" thickBot="1"/>
    <row r="10" spans="1:12" ht="39.6" customHeight="1">
      <c r="A10" s="27" t="s">
        <v>294</v>
      </c>
      <c r="B10" s="56" t="s">
        <v>309</v>
      </c>
      <c r="C10" s="56" t="s">
        <v>310</v>
      </c>
      <c r="D10" s="57" t="s">
        <v>293</v>
      </c>
    </row>
    <row r="11" spans="1:12">
      <c r="A11" s="29" t="s">
        <v>306</v>
      </c>
      <c r="B11" s="55">
        <f>Detail!Q17+Detail!Q50+Detail!Q65+Detail!Q76+Detail!Q93+Detail!Q101+Detail!Q108+Detail!Q121</f>
        <v>0</v>
      </c>
      <c r="C11" s="55">
        <f>Detail!R17+Detail!R50+Detail!R65+Detail!R76+Detail!R93+Detail!R101+Detail!R108+Detail!R121</f>
        <v>0</v>
      </c>
      <c r="D11" s="58">
        <f>B11+C11</f>
        <v>0</v>
      </c>
    </row>
    <row r="12" spans="1:12">
      <c r="A12" s="29" t="s">
        <v>308</v>
      </c>
      <c r="B12" s="55">
        <f>Detail!Q28+Detail!Q34+Detail!Q138+Detail!Q155+Detail!Q173+Detail!Q195+Detail!Q209+Detail!Q214+Detail!Q215</f>
        <v>0</v>
      </c>
      <c r="C12" s="55">
        <f>Detail!R28+Detail!R34+Detail!R138+Detail!R155+Detail!R173+Detail!R195+Detail!R209+Detail!R214+Detail!R215</f>
        <v>0</v>
      </c>
      <c r="D12" s="58">
        <f>B12+C12</f>
        <v>0</v>
      </c>
    </row>
    <row r="13" spans="1:12" ht="13.5" thickBot="1">
      <c r="A13" s="28" t="s">
        <v>375</v>
      </c>
      <c r="B13" s="94">
        <f t="shared" ref="B13:C13" si="0">B11+B12</f>
        <v>0</v>
      </c>
      <c r="C13" s="94">
        <f t="shared" si="0"/>
        <v>0</v>
      </c>
      <c r="D13" s="59">
        <f>D11+D12</f>
        <v>0</v>
      </c>
      <c r="E13" s="176" t="s">
        <v>383</v>
      </c>
      <c r="F13" s="177"/>
      <c r="G13" s="177"/>
      <c r="H13" s="177"/>
      <c r="I13" s="177"/>
      <c r="J13" s="177"/>
      <c r="K13" s="177"/>
      <c r="L13" s="177"/>
    </row>
    <row r="14" spans="1:12" ht="13.5" thickBot="1">
      <c r="A14" s="19"/>
      <c r="B14" s="18"/>
      <c r="C14" s="18"/>
    </row>
    <row r="15" spans="1:12">
      <c r="A15" s="27" t="s">
        <v>374</v>
      </c>
      <c r="B15" s="89">
        <f>Summary!C35</f>
        <v>0</v>
      </c>
      <c r="C15" s="18"/>
    </row>
    <row r="16" spans="1:12">
      <c r="A16" s="29" t="s">
        <v>375</v>
      </c>
      <c r="B16" s="58">
        <f>D11+D12</f>
        <v>0</v>
      </c>
      <c r="C16" s="18"/>
    </row>
    <row r="17" spans="1:5">
      <c r="A17" s="29" t="s">
        <v>386</v>
      </c>
      <c r="B17" s="90">
        <f>Financing!C7</f>
        <v>0</v>
      </c>
      <c r="C17" s="18"/>
    </row>
    <row r="18" spans="1:5" ht="13.5" thickBot="1">
      <c r="A18" s="28" t="s">
        <v>387</v>
      </c>
      <c r="B18" s="91">
        <f>IF(D13,B17/D13,0)</f>
        <v>0</v>
      </c>
      <c r="C18" s="174" t="s">
        <v>382</v>
      </c>
      <c r="D18" s="175"/>
      <c r="E18" s="175"/>
    </row>
    <row r="19" spans="1:5" ht="13.5" thickBot="1">
      <c r="A19" s="19"/>
      <c r="B19" s="18"/>
      <c r="C19" s="18"/>
    </row>
    <row r="20" spans="1:5">
      <c r="A20" s="27" t="s">
        <v>370</v>
      </c>
      <c r="B20" s="86">
        <f>Detail!E17+Detail!E50+Detail!E65+Detail!E76+Detail!E93+Detail!E101+Detail!E108+Detail!E121</f>
        <v>0</v>
      </c>
      <c r="C20" s="18"/>
    </row>
    <row r="21" spans="1:5">
      <c r="A21" s="29" t="s">
        <v>371</v>
      </c>
      <c r="B21" s="87" t="str">
        <f>Detail!C7</f>
        <v>-</v>
      </c>
      <c r="C21" s="18"/>
    </row>
    <row r="22" spans="1:5" ht="13.5" thickBot="1">
      <c r="A22" s="28" t="s">
        <v>307</v>
      </c>
      <c r="B22" s="84" t="str">
        <f>IF(B21="hours", B20/35, IF(B21="days", B20/5, IF(B21="weeks", B20/1, "0")))</f>
        <v>0</v>
      </c>
      <c r="C22" s="18"/>
    </row>
    <row r="23" spans="1:5" ht="13.5" thickBot="1"/>
    <row r="24" spans="1:5" ht="14.45" customHeight="1">
      <c r="A24" s="27" t="s">
        <v>37</v>
      </c>
      <c r="B24" s="161"/>
      <c r="C24" s="162"/>
      <c r="D24" s="163"/>
    </row>
    <row r="25" spans="1:5" ht="15" customHeight="1" thickBot="1">
      <c r="A25" s="28" t="s">
        <v>38</v>
      </c>
      <c r="B25" s="164"/>
      <c r="C25" s="165"/>
      <c r="D25" s="166"/>
    </row>
    <row r="31" spans="1:5" ht="15">
      <c r="C31"/>
    </row>
    <row r="34" spans="3:3" ht="14.25">
      <c r="C34" s="85"/>
    </row>
  </sheetData>
  <mergeCells count="8">
    <mergeCell ref="B24:D24"/>
    <mergeCell ref="B25:D25"/>
    <mergeCell ref="A1:D1"/>
    <mergeCell ref="A2:D2"/>
    <mergeCell ref="B4:D4"/>
    <mergeCell ref="B5:D5"/>
    <mergeCell ref="C18:E18"/>
    <mergeCell ref="E13:L13"/>
  </mergeCells>
  <pageMargins left="0.7" right="0.7" top="0.75" bottom="0.75" header="0.3" footer="0.3"/>
  <pageSetup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AA56E56-357F-43D4-91AA-9C2949BE1735}">
          <x14:formula1>
            <xm:f>DONOTDELETE!$E$1:$E$5</xm:f>
          </x14:formula1>
          <xm:sqref>A8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4C7932-8E76-4EB5-9C46-154934B6FFE7}">
  <sheetPr codeName="Sheet3">
    <pageSetUpPr fitToPage="1"/>
  </sheetPr>
  <dimension ref="A1:I35"/>
  <sheetViews>
    <sheetView showZeros="0" zoomScaleNormal="100" workbookViewId="0">
      <selection activeCell="C35" sqref="C35"/>
    </sheetView>
  </sheetViews>
  <sheetFormatPr defaultColWidth="9.140625" defaultRowHeight="12.75"/>
  <cols>
    <col min="1" max="1" width="9.140625" style="18"/>
    <col min="2" max="2" width="74.7109375" style="18" customWidth="1"/>
    <col min="3" max="3" width="22.7109375" style="18" customWidth="1"/>
    <col min="4" max="16384" width="9.140625" style="18"/>
  </cols>
  <sheetData>
    <row r="1" spans="1:5" s="1" customFormat="1" ht="50.1" customHeight="1">
      <c r="A1" s="157" t="s">
        <v>332</v>
      </c>
      <c r="B1" s="157"/>
      <c r="C1" s="157"/>
    </row>
    <row r="2" spans="1:5" s="1" customFormat="1" ht="30" customHeight="1">
      <c r="A2" s="167" t="s">
        <v>341</v>
      </c>
      <c r="B2" s="167"/>
      <c r="C2" s="167"/>
    </row>
    <row r="3" spans="1:5" s="1" customFormat="1" ht="13.5" thickBot="1">
      <c r="A3" s="18"/>
      <c r="B3" s="18"/>
      <c r="C3" s="18"/>
    </row>
    <row r="4" spans="1:5">
      <c r="A4" s="182" t="s">
        <v>48</v>
      </c>
      <c r="B4" s="180" t="s">
        <v>8</v>
      </c>
      <c r="C4" s="178" t="s">
        <v>49</v>
      </c>
    </row>
    <row r="5" spans="1:5">
      <c r="A5" s="183"/>
      <c r="B5" s="181"/>
      <c r="C5" s="179"/>
    </row>
    <row r="6" spans="1:5">
      <c r="A6" s="33"/>
      <c r="B6" s="26"/>
      <c r="C6" s="64"/>
    </row>
    <row r="7" spans="1:5">
      <c r="A7" s="33" t="s">
        <v>50</v>
      </c>
      <c r="B7" s="26" t="s">
        <v>255</v>
      </c>
      <c r="C7" s="65">
        <f>Detail!K17</f>
        <v>0</v>
      </c>
      <c r="E7" s="154" t="str">
        <f>IF(C7&gt;(C19+C23)*0.1, "ERROR - Producer exceeds 10% of budget sections B+C", "")</f>
        <v/>
      </c>
    </row>
    <row r="8" spans="1:5">
      <c r="A8" s="33" t="s">
        <v>51</v>
      </c>
      <c r="B8" s="26" t="s">
        <v>256</v>
      </c>
      <c r="C8" s="65">
        <f>Detail!K28</f>
        <v>0</v>
      </c>
    </row>
    <row r="9" spans="1:5">
      <c r="A9" s="33" t="s">
        <v>52</v>
      </c>
      <c r="B9" s="26" t="s">
        <v>258</v>
      </c>
      <c r="C9" s="65">
        <f>Detail!K34</f>
        <v>0</v>
      </c>
    </row>
    <row r="10" spans="1:5">
      <c r="A10" s="34"/>
      <c r="B10" s="25" t="s">
        <v>273</v>
      </c>
      <c r="C10" s="66">
        <f>SUM(C7:C9)</f>
        <v>0</v>
      </c>
    </row>
    <row r="11" spans="1:5">
      <c r="A11" s="33"/>
      <c r="B11" s="26"/>
      <c r="C11" s="64"/>
    </row>
    <row r="12" spans="1:5">
      <c r="A12" s="33" t="s">
        <v>53</v>
      </c>
      <c r="B12" s="26" t="s">
        <v>259</v>
      </c>
      <c r="C12" s="65">
        <f>Detail!K50</f>
        <v>0</v>
      </c>
    </row>
    <row r="13" spans="1:5">
      <c r="A13" s="33" t="s">
        <v>54</v>
      </c>
      <c r="B13" s="26" t="s">
        <v>260</v>
      </c>
      <c r="C13" s="65">
        <f>Detail!K65</f>
        <v>0</v>
      </c>
    </row>
    <row r="14" spans="1:5">
      <c r="A14" s="33" t="s">
        <v>55</v>
      </c>
      <c r="B14" s="26" t="s">
        <v>261</v>
      </c>
      <c r="C14" s="65">
        <f>Detail!K76</f>
        <v>0</v>
      </c>
    </row>
    <row r="15" spans="1:5">
      <c r="A15" s="33" t="s">
        <v>56</v>
      </c>
      <c r="B15" s="26" t="s">
        <v>262</v>
      </c>
      <c r="C15" s="65">
        <f>Detail!K93</f>
        <v>0</v>
      </c>
    </row>
    <row r="16" spans="1:5">
      <c r="A16" s="33" t="s">
        <v>57</v>
      </c>
      <c r="B16" s="26" t="s">
        <v>263</v>
      </c>
      <c r="C16" s="65">
        <f>Detail!K101</f>
        <v>0</v>
      </c>
    </row>
    <row r="17" spans="1:5">
      <c r="A17" s="33" t="s">
        <v>58</v>
      </c>
      <c r="B17" s="26" t="s">
        <v>264</v>
      </c>
      <c r="C17" s="65">
        <f>Detail!K108</f>
        <v>0</v>
      </c>
    </row>
    <row r="18" spans="1:5">
      <c r="A18" s="33" t="s">
        <v>59</v>
      </c>
      <c r="B18" s="26" t="s">
        <v>265</v>
      </c>
      <c r="C18" s="65">
        <f>Detail!K121</f>
        <v>0</v>
      </c>
    </row>
    <row r="19" spans="1:5">
      <c r="A19" s="34"/>
      <c r="B19" s="25" t="s">
        <v>274</v>
      </c>
      <c r="C19" s="66">
        <f>SUM(C12:C18)</f>
        <v>0</v>
      </c>
    </row>
    <row r="20" spans="1:5">
      <c r="A20" s="33"/>
      <c r="B20" s="26"/>
      <c r="C20" s="64"/>
    </row>
    <row r="21" spans="1:5">
      <c r="A21" s="33" t="s">
        <v>60</v>
      </c>
      <c r="B21" s="26" t="s">
        <v>266</v>
      </c>
      <c r="C21" s="65">
        <f>Detail!K138</f>
        <v>0</v>
      </c>
    </row>
    <row r="22" spans="1:5">
      <c r="A22" s="33" t="s">
        <v>61</v>
      </c>
      <c r="B22" s="26" t="s">
        <v>267</v>
      </c>
      <c r="C22" s="65">
        <f>Detail!K155</f>
        <v>0</v>
      </c>
    </row>
    <row r="23" spans="1:5">
      <c r="A23" s="34"/>
      <c r="B23" s="25" t="s">
        <v>275</v>
      </c>
      <c r="C23" s="66">
        <f>SUM(C21:C22)</f>
        <v>0</v>
      </c>
    </row>
    <row r="24" spans="1:5">
      <c r="A24" s="33"/>
      <c r="B24" s="26"/>
      <c r="C24" s="64"/>
    </row>
    <row r="25" spans="1:5">
      <c r="A25" s="33" t="s">
        <v>62</v>
      </c>
      <c r="B25" s="26" t="s">
        <v>268</v>
      </c>
      <c r="C25" s="65">
        <f>Detail!K173</f>
        <v>0</v>
      </c>
    </row>
    <row r="26" spans="1:5">
      <c r="A26" s="33" t="s">
        <v>65</v>
      </c>
      <c r="B26" s="26" t="s">
        <v>269</v>
      </c>
      <c r="C26" s="65">
        <f>Detail!K195</f>
        <v>0</v>
      </c>
    </row>
    <row r="27" spans="1:5">
      <c r="A27" s="34"/>
      <c r="B27" s="25" t="s">
        <v>276</v>
      </c>
      <c r="C27" s="66">
        <f>SUM(C25:C26)</f>
        <v>0</v>
      </c>
      <c r="E27" s="154" t="str">
        <f>IF(C27&gt;(C19+C23)*0.3, "ERROR - Marketing, Exploitation, Promotion and Pub exceeds 30% of budget sections B+C", "")</f>
        <v/>
      </c>
    </row>
    <row r="28" spans="1:5">
      <c r="A28" s="33"/>
      <c r="B28" s="54" t="s">
        <v>277</v>
      </c>
      <c r="C28" s="64"/>
    </row>
    <row r="29" spans="1:5">
      <c r="A29" s="33" t="s">
        <v>157</v>
      </c>
      <c r="B29" s="26" t="s">
        <v>270</v>
      </c>
      <c r="C29" s="65">
        <f>Detail!K209</f>
        <v>0</v>
      </c>
    </row>
    <row r="30" spans="1:5">
      <c r="A30" s="34"/>
      <c r="B30" s="25" t="s">
        <v>278</v>
      </c>
      <c r="C30" s="66">
        <f>SUM(C29)</f>
        <v>0</v>
      </c>
    </row>
    <row r="31" spans="1:5">
      <c r="A31" s="33"/>
      <c r="B31" s="26"/>
      <c r="C31" s="64"/>
    </row>
    <row r="32" spans="1:5">
      <c r="A32" s="34" t="s">
        <v>66</v>
      </c>
      <c r="B32" s="25" t="s">
        <v>271</v>
      </c>
      <c r="C32" s="65">
        <f>Detail!K214</f>
        <v>0</v>
      </c>
      <c r="E32" s="154" t="str">
        <f>IF(C32&gt;(C19+C23)*0.1, "ERROR - Corporate Overhead exceeds 10% of budget sections B+C", "")</f>
        <v/>
      </c>
    </row>
    <row r="33" spans="1:9">
      <c r="A33" s="34" t="s">
        <v>67</v>
      </c>
      <c r="B33" s="25" t="s">
        <v>272</v>
      </c>
      <c r="C33" s="65">
        <f>Detail!K215</f>
        <v>0</v>
      </c>
      <c r="E33" s="154" t="str">
        <f>IF(C33&gt;(C19+C23)*0.1, "ERROR - Contingency exceeds 10% of budget sections B+C", "")</f>
        <v/>
      </c>
    </row>
    <row r="34" spans="1:9">
      <c r="A34" s="33"/>
      <c r="B34" s="26"/>
      <c r="C34" s="64"/>
    </row>
    <row r="35" spans="1:9" ht="15" customHeight="1" thickBot="1">
      <c r="A35" s="35"/>
      <c r="B35" s="36" t="s">
        <v>279</v>
      </c>
      <c r="C35" s="67">
        <f>C10+C19+C23+C27+C30+C32+C33</f>
        <v>0</v>
      </c>
      <c r="D35" s="92"/>
      <c r="E35" s="154" t="str">
        <f>IF(C35&lt;&gt;Financing!C17, "ERROR - Budget Total must match Financing Total", "")</f>
        <v/>
      </c>
      <c r="F35" s="154"/>
      <c r="G35" s="154"/>
      <c r="H35" s="154"/>
      <c r="I35" s="154"/>
    </row>
  </sheetData>
  <mergeCells count="5">
    <mergeCell ref="A1:C1"/>
    <mergeCell ref="A2:C2"/>
    <mergeCell ref="C4:C5"/>
    <mergeCell ref="B4:B5"/>
    <mergeCell ref="A4:A5"/>
  </mergeCells>
  <phoneticPr fontId="11" type="noConversion"/>
  <pageMargins left="0.7" right="0.7" top="0.75" bottom="0.75" header="0.3" footer="0.3"/>
  <pageSetup scale="98" orientation="landscape" r:id="rId1"/>
  <ignoredErrors>
    <ignoredError sqref="A10:A11 A7:A8"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CCA50A-98DB-4A2A-AB8F-0202C4A83B00}">
  <sheetPr codeName="Sheet4">
    <pageSetUpPr fitToPage="1"/>
  </sheetPr>
  <dimension ref="A1:R216"/>
  <sheetViews>
    <sheetView topLeftCell="A32" zoomScaleNormal="100" workbookViewId="0">
      <selection activeCell="E50" sqref="E50"/>
    </sheetView>
  </sheetViews>
  <sheetFormatPr defaultColWidth="9.140625" defaultRowHeight="12.75"/>
  <cols>
    <col min="1" max="1" width="10" style="50" customWidth="1"/>
    <col min="2" max="2" width="47.7109375" style="18" customWidth="1"/>
    <col min="3" max="3" width="28" style="18" customWidth="1"/>
    <col min="4" max="4" width="5.42578125" style="18" customWidth="1"/>
    <col min="5" max="5" width="10.42578125" style="18" customWidth="1"/>
    <col min="6" max="6" width="11.28515625" style="50" customWidth="1"/>
    <col min="7" max="7" width="12.28515625" style="52" customWidth="1"/>
    <col min="8" max="8" width="14.140625" style="50" customWidth="1"/>
    <col min="9" max="10" width="12.28515625" style="50" customWidth="1"/>
    <col min="11" max="11" width="17.5703125" style="52" customWidth="1"/>
    <col min="12" max="12" width="14" style="18" customWidth="1"/>
    <col min="13" max="16" width="14" style="77" customWidth="1"/>
    <col min="17" max="18" width="14" style="50" customWidth="1"/>
    <col min="19" max="16384" width="9.140625" style="18"/>
  </cols>
  <sheetData>
    <row r="1" spans="1:18" s="1" customFormat="1" ht="50.1" customHeight="1">
      <c r="A1" s="157" t="s">
        <v>27</v>
      </c>
      <c r="B1" s="157"/>
      <c r="C1" s="157"/>
      <c r="D1" s="157"/>
      <c r="E1" s="157"/>
      <c r="F1" s="157"/>
      <c r="G1" s="157"/>
      <c r="H1" s="157"/>
      <c r="I1" s="157"/>
      <c r="J1" s="157"/>
      <c r="K1" s="157"/>
      <c r="M1" s="75"/>
      <c r="N1" s="75"/>
      <c r="O1" s="75"/>
      <c r="P1" s="75"/>
      <c r="Q1" s="49"/>
      <c r="R1" s="49"/>
    </row>
    <row r="2" spans="1:18" s="1" customFormat="1" ht="30" customHeight="1">
      <c r="A2" s="167" t="s">
        <v>334</v>
      </c>
      <c r="B2" s="167"/>
      <c r="C2" s="167"/>
      <c r="D2" s="167"/>
      <c r="E2" s="167"/>
      <c r="F2" s="167"/>
      <c r="G2" s="167"/>
      <c r="H2" s="167"/>
      <c r="I2" s="167"/>
      <c r="J2" s="167"/>
      <c r="K2" s="167"/>
      <c r="M2" s="81"/>
      <c r="N2" s="81"/>
      <c r="O2" s="81"/>
      <c r="P2" s="81"/>
      <c r="Q2" s="49"/>
      <c r="R2" s="49"/>
    </row>
    <row r="3" spans="1:18" s="1" customFormat="1">
      <c r="A3" s="49"/>
      <c r="F3" s="49"/>
      <c r="G3" s="51"/>
      <c r="H3" s="49"/>
      <c r="I3" s="49"/>
      <c r="J3" s="49"/>
      <c r="K3" s="51"/>
      <c r="M3" s="75"/>
      <c r="N3" s="75"/>
      <c r="O3" s="75"/>
      <c r="P3" s="75"/>
      <c r="Q3" s="49"/>
      <c r="R3" s="49"/>
    </row>
    <row r="4" spans="1:18" s="1" customFormat="1" ht="42.6" customHeight="1">
      <c r="A4" s="229" t="s">
        <v>361</v>
      </c>
      <c r="B4" s="229"/>
      <c r="C4" s="229"/>
      <c r="D4" s="229"/>
      <c r="E4" s="229"/>
      <c r="F4" s="229"/>
      <c r="G4" s="229"/>
      <c r="H4" s="229"/>
      <c r="I4" s="229"/>
      <c r="J4" s="229"/>
      <c r="K4" s="229"/>
      <c r="M4" s="75"/>
      <c r="N4" s="75"/>
      <c r="O4" s="75"/>
      <c r="P4" s="75"/>
      <c r="Q4" s="49"/>
      <c r="R4" s="49"/>
    </row>
    <row r="5" spans="1:18" s="1" customFormat="1">
      <c r="A5" s="49"/>
      <c r="F5" s="49"/>
      <c r="G5" s="51"/>
      <c r="H5" s="49"/>
      <c r="I5" s="49"/>
      <c r="J5" s="49"/>
      <c r="K5" s="51"/>
      <c r="M5" s="75"/>
      <c r="N5" s="75"/>
      <c r="O5" s="75"/>
      <c r="P5" s="75"/>
      <c r="Q5" s="49"/>
      <c r="R5" s="49"/>
    </row>
    <row r="6" spans="1:18" s="1" customFormat="1" ht="13.5" thickBot="1">
      <c r="A6" s="49"/>
      <c r="F6" s="49"/>
      <c r="G6" s="51"/>
      <c r="H6" s="49"/>
      <c r="I6" s="49"/>
      <c r="J6" s="49"/>
      <c r="K6" s="51"/>
      <c r="M6" s="75"/>
      <c r="N6" s="75"/>
      <c r="O6" s="75"/>
      <c r="P6" s="75"/>
      <c r="Q6" s="49"/>
      <c r="R6" s="49"/>
    </row>
    <row r="7" spans="1:18" s="68" customFormat="1" ht="25.9" customHeight="1" thickBot="1">
      <c r="A7" s="230" t="s">
        <v>359</v>
      </c>
      <c r="B7" s="231"/>
      <c r="C7" s="71" t="s">
        <v>340</v>
      </c>
      <c r="D7" s="193" t="s">
        <v>378</v>
      </c>
      <c r="E7" s="194"/>
      <c r="F7" s="194"/>
      <c r="G7" s="194"/>
      <c r="H7" s="194"/>
      <c r="I7" s="194"/>
      <c r="L7" s="70"/>
      <c r="M7" s="76"/>
      <c r="N7" s="76"/>
      <c r="O7" s="76"/>
      <c r="P7" s="76"/>
      <c r="Q7" s="69"/>
      <c r="R7" s="69"/>
    </row>
    <row r="8" spans="1:18" s="1" customFormat="1">
      <c r="A8" s="49"/>
      <c r="F8" s="49"/>
      <c r="G8" s="51"/>
      <c r="H8" s="49"/>
      <c r="I8" s="49"/>
      <c r="J8" s="49"/>
      <c r="K8" s="51"/>
      <c r="M8" s="75"/>
      <c r="N8" s="75"/>
      <c r="O8" s="75"/>
      <c r="P8" s="75"/>
      <c r="Q8" s="49"/>
      <c r="R8" s="49"/>
    </row>
    <row r="9" spans="1:18" s="1" customFormat="1" ht="13.5" thickBot="1">
      <c r="A9" s="49"/>
      <c r="F9" s="49"/>
      <c r="G9" s="51"/>
      <c r="H9" s="49"/>
      <c r="I9" s="49"/>
      <c r="J9" s="49"/>
      <c r="K9" s="51"/>
      <c r="M9" s="75"/>
      <c r="N9" s="75"/>
      <c r="O9" s="75"/>
      <c r="P9" s="75"/>
      <c r="Q9" s="49"/>
      <c r="R9" s="49"/>
    </row>
    <row r="10" spans="1:18" s="48" customFormat="1" ht="25.9" customHeight="1" thickBot="1">
      <c r="A10" s="232" t="s">
        <v>156</v>
      </c>
      <c r="B10" s="233"/>
      <c r="C10" s="233"/>
      <c r="D10" s="233"/>
      <c r="E10" s="233"/>
      <c r="F10" s="233"/>
      <c r="G10" s="233"/>
      <c r="H10" s="233"/>
      <c r="I10" s="233"/>
      <c r="J10" s="233"/>
      <c r="K10" s="234"/>
      <c r="M10" s="74"/>
      <c r="N10" s="74"/>
      <c r="O10" s="74"/>
      <c r="P10" s="74"/>
      <c r="Q10" s="82"/>
      <c r="R10" s="82"/>
    </row>
    <row r="11" spans="1:18" s="1" customFormat="1">
      <c r="A11" s="49"/>
      <c r="F11" s="49"/>
      <c r="G11" s="51"/>
      <c r="H11" s="49"/>
      <c r="I11" s="49"/>
      <c r="J11" s="49"/>
      <c r="K11" s="51"/>
      <c r="M11" s="75"/>
      <c r="N11" s="75"/>
      <c r="O11" s="75"/>
      <c r="P11" s="75"/>
      <c r="Q11" s="49"/>
      <c r="R11" s="49"/>
    </row>
    <row r="12" spans="1:18" s="100" customFormat="1" ht="13.15" customHeight="1">
      <c r="A12" s="99" t="s">
        <v>50</v>
      </c>
      <c r="B12" s="202" t="s">
        <v>255</v>
      </c>
      <c r="C12" s="202"/>
      <c r="D12" s="202"/>
      <c r="E12" s="202"/>
      <c r="F12" s="202"/>
      <c r="G12" s="202"/>
      <c r="H12" s="202"/>
      <c r="I12" s="202"/>
      <c r="J12" s="202"/>
      <c r="K12" s="202"/>
      <c r="M12" s="199" t="s">
        <v>342</v>
      </c>
      <c r="N12" s="199"/>
      <c r="O12" s="199"/>
      <c r="P12" s="241" t="s">
        <v>294</v>
      </c>
      <c r="Q12" s="241"/>
      <c r="R12" s="241"/>
    </row>
    <row r="13" spans="1:18" s="100" customFormat="1" ht="26.45" customHeight="1">
      <c r="A13" s="218" t="s">
        <v>296</v>
      </c>
      <c r="B13" s="184" t="s">
        <v>297</v>
      </c>
      <c r="C13" s="184" t="s">
        <v>298</v>
      </c>
      <c r="D13" s="186" t="s">
        <v>333</v>
      </c>
      <c r="E13" s="188" t="s">
        <v>317</v>
      </c>
      <c r="F13" s="189"/>
      <c r="G13" s="102" t="s">
        <v>299</v>
      </c>
      <c r="H13" s="102" t="s">
        <v>342</v>
      </c>
      <c r="I13" s="102" t="s">
        <v>295</v>
      </c>
      <c r="J13" s="102" t="s">
        <v>350</v>
      </c>
      <c r="K13" s="195" t="s">
        <v>293</v>
      </c>
      <c r="M13" s="197" t="s">
        <v>343</v>
      </c>
      <c r="N13" s="197" t="s">
        <v>344</v>
      </c>
      <c r="O13" s="197" t="s">
        <v>345</v>
      </c>
      <c r="P13" s="241" t="s">
        <v>293</v>
      </c>
      <c r="Q13" s="242" t="s">
        <v>309</v>
      </c>
      <c r="R13" s="242" t="s">
        <v>310</v>
      </c>
    </row>
    <row r="14" spans="1:18" s="100" customFormat="1" ht="43.9" customHeight="1">
      <c r="A14" s="219"/>
      <c r="B14" s="185"/>
      <c r="C14" s="185"/>
      <c r="D14" s="187"/>
      <c r="E14" s="103" t="s">
        <v>355</v>
      </c>
      <c r="F14" s="104" t="s">
        <v>358</v>
      </c>
      <c r="G14" s="103" t="s">
        <v>351</v>
      </c>
      <c r="H14" s="103" t="s">
        <v>353</v>
      </c>
      <c r="I14" s="103" t="s">
        <v>352</v>
      </c>
      <c r="J14" s="103" t="s">
        <v>354</v>
      </c>
      <c r="K14" s="196"/>
      <c r="M14" s="198"/>
      <c r="N14" s="198"/>
      <c r="O14" s="198"/>
      <c r="P14" s="241"/>
      <c r="Q14" s="242"/>
      <c r="R14" s="242"/>
    </row>
    <row r="15" spans="1:18" s="105" customFormat="1">
      <c r="A15" s="245" t="s">
        <v>347</v>
      </c>
      <c r="B15" s="245"/>
      <c r="C15" s="245"/>
      <c r="D15" s="245"/>
      <c r="E15" s="245"/>
      <c r="F15" s="245"/>
      <c r="G15" s="245"/>
      <c r="H15" s="245"/>
      <c r="I15" s="245"/>
      <c r="J15" s="245"/>
      <c r="K15" s="245"/>
      <c r="M15" s="106"/>
      <c r="N15" s="106"/>
      <c r="O15" s="106"/>
      <c r="P15" s="106"/>
      <c r="Q15" s="102"/>
      <c r="R15" s="102"/>
    </row>
    <row r="16" spans="1:18" s="100" customFormat="1">
      <c r="A16" s="23" t="s">
        <v>68</v>
      </c>
      <c r="B16" s="107" t="s">
        <v>255</v>
      </c>
      <c r="C16" s="107"/>
      <c r="D16" s="24">
        <v>1</v>
      </c>
      <c r="E16" s="24"/>
      <c r="F16" s="72" t="str">
        <f>VLOOKUP($C$7,units[],2,FALSE)</f>
        <v>-</v>
      </c>
      <c r="G16" s="108"/>
      <c r="H16" s="24"/>
      <c r="I16" s="24"/>
      <c r="J16" s="24"/>
      <c r="K16" s="61">
        <f>D16*E16*G16</f>
        <v>0</v>
      </c>
      <c r="L16" s="156"/>
      <c r="M16" s="109" t="str">
        <f>IF(H16="Internal",K16,"0")</f>
        <v>0</v>
      </c>
      <c r="N16" s="109" t="str">
        <f>IF(H16="Related",K16,"0")</f>
        <v>0</v>
      </c>
      <c r="O16" s="109" t="str">
        <f>IF(H16="External",K16,"0")</f>
        <v>0</v>
      </c>
      <c r="P16" s="109" t="str">
        <f>IF(I16="Yes",K16,"0")</f>
        <v>0</v>
      </c>
      <c r="Q16" s="109" t="str">
        <f>IF(J16="No",P16,"0")</f>
        <v>0</v>
      </c>
      <c r="R16" s="109" t="str">
        <f>IF(J16="Yes",P16,"0")</f>
        <v>0</v>
      </c>
    </row>
    <row r="17" spans="1:18" s="114" customFormat="1">
      <c r="A17" s="110" t="s">
        <v>50</v>
      </c>
      <c r="B17" s="111" t="s">
        <v>280</v>
      </c>
      <c r="C17" s="111"/>
      <c r="D17" s="111"/>
      <c r="E17" s="153">
        <f>SUM(E16:E16)</f>
        <v>0</v>
      </c>
      <c r="F17" s="111"/>
      <c r="G17" s="111"/>
      <c r="H17" s="112"/>
      <c r="I17" s="112"/>
      <c r="J17" s="112"/>
      <c r="K17" s="113">
        <f>SUM(K16)</f>
        <v>0</v>
      </c>
      <c r="M17" s="113">
        <f>SUM(M16)</f>
        <v>0</v>
      </c>
      <c r="N17" s="113">
        <f t="shared" ref="N17:R17" si="0">SUM(N16)</f>
        <v>0</v>
      </c>
      <c r="O17" s="113">
        <f t="shared" si="0"/>
        <v>0</v>
      </c>
      <c r="P17" s="113">
        <f t="shared" si="0"/>
        <v>0</v>
      </c>
      <c r="Q17" s="113">
        <f t="shared" si="0"/>
        <v>0</v>
      </c>
      <c r="R17" s="113">
        <f t="shared" si="0"/>
        <v>0</v>
      </c>
    </row>
    <row r="18" spans="1:18" s="100" customFormat="1">
      <c r="A18" s="115"/>
      <c r="F18" s="115"/>
      <c r="G18" s="116"/>
      <c r="H18" s="115"/>
      <c r="I18" s="115"/>
      <c r="J18" s="115"/>
      <c r="K18" s="116"/>
      <c r="M18" s="117"/>
      <c r="N18" s="117"/>
      <c r="O18" s="117"/>
      <c r="P18" s="117"/>
      <c r="Q18" s="115"/>
      <c r="R18" s="115"/>
    </row>
    <row r="19" spans="1:18" s="100" customFormat="1" ht="13.15" customHeight="1">
      <c r="A19" s="99" t="s">
        <v>51</v>
      </c>
      <c r="B19" s="202" t="s">
        <v>256</v>
      </c>
      <c r="C19" s="202"/>
      <c r="D19" s="202"/>
      <c r="E19" s="202"/>
      <c r="F19" s="202"/>
      <c r="G19" s="202"/>
      <c r="H19" s="202"/>
      <c r="I19" s="202"/>
      <c r="J19" s="202"/>
      <c r="K19" s="202"/>
      <c r="M19" s="199" t="s">
        <v>342</v>
      </c>
      <c r="N19" s="199"/>
      <c r="O19" s="199"/>
      <c r="P19" s="241" t="s">
        <v>294</v>
      </c>
      <c r="Q19" s="241"/>
      <c r="R19" s="241"/>
    </row>
    <row r="20" spans="1:18" s="105" customFormat="1" ht="26.45" customHeight="1">
      <c r="A20" s="243" t="s">
        <v>296</v>
      </c>
      <c r="B20" s="244" t="s">
        <v>297</v>
      </c>
      <c r="C20" s="244" t="s">
        <v>360</v>
      </c>
      <c r="D20" s="244"/>
      <c r="E20" s="244"/>
      <c r="F20" s="244"/>
      <c r="G20" s="244"/>
      <c r="H20" s="102" t="s">
        <v>342</v>
      </c>
      <c r="I20" s="102" t="s">
        <v>295</v>
      </c>
      <c r="J20" s="102" t="s">
        <v>350</v>
      </c>
      <c r="K20" s="195" t="s">
        <v>293</v>
      </c>
      <c r="M20" s="197" t="s">
        <v>343</v>
      </c>
      <c r="N20" s="197" t="s">
        <v>344</v>
      </c>
      <c r="O20" s="197" t="s">
        <v>345</v>
      </c>
      <c r="P20" s="241" t="s">
        <v>293</v>
      </c>
      <c r="Q20" s="242" t="s">
        <v>309</v>
      </c>
      <c r="R20" s="242" t="s">
        <v>310</v>
      </c>
    </row>
    <row r="21" spans="1:18" s="105" customFormat="1" ht="43.15" customHeight="1">
      <c r="A21" s="243"/>
      <c r="B21" s="244"/>
      <c r="C21" s="244"/>
      <c r="D21" s="244"/>
      <c r="E21" s="244"/>
      <c r="F21" s="244"/>
      <c r="G21" s="244"/>
      <c r="H21" s="103" t="s">
        <v>353</v>
      </c>
      <c r="I21" s="103" t="s">
        <v>352</v>
      </c>
      <c r="J21" s="103" t="s">
        <v>354</v>
      </c>
      <c r="K21" s="196"/>
      <c r="M21" s="198"/>
      <c r="N21" s="198"/>
      <c r="O21" s="198"/>
      <c r="P21" s="241"/>
      <c r="Q21" s="242"/>
      <c r="R21" s="242"/>
    </row>
    <row r="22" spans="1:18" s="105" customFormat="1">
      <c r="A22" s="235" t="s">
        <v>348</v>
      </c>
      <c r="B22" s="236"/>
      <c r="C22" s="236"/>
      <c r="D22" s="236"/>
      <c r="E22" s="236"/>
      <c r="F22" s="236"/>
      <c r="G22" s="236"/>
      <c r="H22" s="236"/>
      <c r="I22" s="236"/>
      <c r="J22" s="236"/>
      <c r="K22" s="237"/>
      <c r="M22" s="106"/>
      <c r="N22" s="106"/>
      <c r="O22" s="106"/>
      <c r="P22" s="101"/>
      <c r="Q22" s="102"/>
      <c r="R22" s="118"/>
    </row>
    <row r="23" spans="1:18" s="100" customFormat="1">
      <c r="A23" s="23" t="s">
        <v>69</v>
      </c>
      <c r="B23" s="107" t="s">
        <v>300</v>
      </c>
      <c r="C23" s="212"/>
      <c r="D23" s="213"/>
      <c r="E23" s="213"/>
      <c r="F23" s="213"/>
      <c r="G23" s="214"/>
      <c r="H23" s="24"/>
      <c r="I23" s="24"/>
      <c r="J23" s="24"/>
      <c r="K23" s="63"/>
      <c r="M23" s="109" t="str">
        <f>IF(H23="Internal",K23,"0")</f>
        <v>0</v>
      </c>
      <c r="N23" s="109" t="str">
        <f>IF(H23="Related",K23,"0")</f>
        <v>0</v>
      </c>
      <c r="O23" s="109" t="str">
        <f>IF(H23="External",K23,"0")</f>
        <v>0</v>
      </c>
      <c r="P23" s="109" t="str">
        <f>IF(I23="Yes",K23,"0")</f>
        <v>0</v>
      </c>
      <c r="Q23" s="109" t="str">
        <f>IF(J23="No",P23,"0")</f>
        <v>0</v>
      </c>
      <c r="R23" s="109" t="str">
        <f>IF(J23="Yes",P23,"0")</f>
        <v>0</v>
      </c>
    </row>
    <row r="24" spans="1:18" s="100" customFormat="1">
      <c r="A24" s="23" t="s">
        <v>70</v>
      </c>
      <c r="B24" s="107" t="s">
        <v>301</v>
      </c>
      <c r="C24" s="212"/>
      <c r="D24" s="213"/>
      <c r="E24" s="213"/>
      <c r="F24" s="213"/>
      <c r="G24" s="214"/>
      <c r="H24" s="24"/>
      <c r="I24" s="24"/>
      <c r="J24" s="24"/>
      <c r="K24" s="63"/>
      <c r="M24" s="109" t="str">
        <f t="shared" ref="M24:M27" si="1">IF(H24="Internal",K24,"0")</f>
        <v>0</v>
      </c>
      <c r="N24" s="109" t="str">
        <f t="shared" ref="N24:N27" si="2">IF(H24="Related",K24,"0")</f>
        <v>0</v>
      </c>
      <c r="O24" s="109" t="str">
        <f t="shared" ref="O24:O27" si="3">IF(H24="External",K24,"0")</f>
        <v>0</v>
      </c>
      <c r="P24" s="109" t="str">
        <f t="shared" ref="P24:P27" si="4">IF(I24="Yes",K24,"0")</f>
        <v>0</v>
      </c>
      <c r="Q24" s="109" t="str">
        <f t="shared" ref="Q24:Q27" si="5">IF(J24="No",P24,"0")</f>
        <v>0</v>
      </c>
      <c r="R24" s="109" t="str">
        <f t="shared" ref="R24:R27" si="6">IF(J24="Yes",P24,"0")</f>
        <v>0</v>
      </c>
    </row>
    <row r="25" spans="1:18" s="100" customFormat="1">
      <c r="A25" s="23" t="s">
        <v>71</v>
      </c>
      <c r="B25" s="107" t="s">
        <v>302</v>
      </c>
      <c r="C25" s="212"/>
      <c r="D25" s="213"/>
      <c r="E25" s="213"/>
      <c r="F25" s="213"/>
      <c r="G25" s="214"/>
      <c r="H25" s="24"/>
      <c r="I25" s="24"/>
      <c r="J25" s="24"/>
      <c r="K25" s="63"/>
      <c r="M25" s="109" t="str">
        <f t="shared" si="1"/>
        <v>0</v>
      </c>
      <c r="N25" s="109" t="str">
        <f t="shared" si="2"/>
        <v>0</v>
      </c>
      <c r="O25" s="109" t="str">
        <f t="shared" si="3"/>
        <v>0</v>
      </c>
      <c r="P25" s="109" t="str">
        <f t="shared" si="4"/>
        <v>0</v>
      </c>
      <c r="Q25" s="109" t="str">
        <f t="shared" si="5"/>
        <v>0</v>
      </c>
      <c r="R25" s="109" t="str">
        <f t="shared" si="6"/>
        <v>0</v>
      </c>
    </row>
    <row r="26" spans="1:18" s="100" customFormat="1">
      <c r="A26" s="23" t="s">
        <v>72</v>
      </c>
      <c r="B26" s="107" t="s">
        <v>303</v>
      </c>
      <c r="C26" s="212"/>
      <c r="D26" s="213"/>
      <c r="E26" s="213"/>
      <c r="F26" s="213"/>
      <c r="G26" s="214"/>
      <c r="H26" s="24"/>
      <c r="I26" s="24"/>
      <c r="J26" s="24"/>
      <c r="K26" s="63"/>
      <c r="M26" s="109" t="str">
        <f t="shared" si="1"/>
        <v>0</v>
      </c>
      <c r="N26" s="109" t="str">
        <f t="shared" si="2"/>
        <v>0</v>
      </c>
      <c r="O26" s="109" t="str">
        <f t="shared" si="3"/>
        <v>0</v>
      </c>
      <c r="P26" s="109" t="str">
        <f t="shared" si="4"/>
        <v>0</v>
      </c>
      <c r="Q26" s="109" t="str">
        <f t="shared" si="5"/>
        <v>0</v>
      </c>
      <c r="R26" s="109" t="str">
        <f t="shared" si="6"/>
        <v>0</v>
      </c>
    </row>
    <row r="27" spans="1:18" s="100" customFormat="1">
      <c r="A27" s="23" t="s">
        <v>73</v>
      </c>
      <c r="B27" s="107" t="s">
        <v>304</v>
      </c>
      <c r="C27" s="212"/>
      <c r="D27" s="213"/>
      <c r="E27" s="213"/>
      <c r="F27" s="213"/>
      <c r="G27" s="214"/>
      <c r="H27" s="24"/>
      <c r="I27" s="24"/>
      <c r="J27" s="24"/>
      <c r="K27" s="63"/>
      <c r="M27" s="109" t="str">
        <f t="shared" si="1"/>
        <v>0</v>
      </c>
      <c r="N27" s="109" t="str">
        <f t="shared" si="2"/>
        <v>0</v>
      </c>
      <c r="O27" s="109" t="str">
        <f t="shared" si="3"/>
        <v>0</v>
      </c>
      <c r="P27" s="109" t="str">
        <f t="shared" si="4"/>
        <v>0</v>
      </c>
      <c r="Q27" s="109" t="str">
        <f t="shared" si="5"/>
        <v>0</v>
      </c>
      <c r="R27" s="109" t="str">
        <f t="shared" si="6"/>
        <v>0</v>
      </c>
    </row>
    <row r="28" spans="1:18" s="114" customFormat="1">
      <c r="A28" s="110" t="s">
        <v>51</v>
      </c>
      <c r="B28" s="111" t="s">
        <v>281</v>
      </c>
      <c r="C28" s="226"/>
      <c r="D28" s="227"/>
      <c r="E28" s="227"/>
      <c r="F28" s="227"/>
      <c r="G28" s="228"/>
      <c r="H28" s="112"/>
      <c r="I28" s="112"/>
      <c r="J28" s="112"/>
      <c r="K28" s="113">
        <f>SUM(K23:K27)</f>
        <v>0</v>
      </c>
      <c r="M28" s="121">
        <f>SUM(M23:M27)</f>
        <v>0</v>
      </c>
      <c r="N28" s="121">
        <f t="shared" ref="N28:O28" si="7">SUM(N23:N27)</f>
        <v>0</v>
      </c>
      <c r="O28" s="121">
        <f t="shared" si="7"/>
        <v>0</v>
      </c>
      <c r="P28" s="121">
        <f t="shared" ref="P28" si="8">SUM(P23:P27)</f>
        <v>0</v>
      </c>
      <c r="Q28" s="121">
        <f t="shared" ref="Q28" si="9">SUM(Q23:Q27)</f>
        <v>0</v>
      </c>
      <c r="R28" s="121">
        <f t="shared" ref="R28" si="10">SUM(R23:R27)</f>
        <v>0</v>
      </c>
    </row>
    <row r="29" spans="1:18" s="100" customFormat="1">
      <c r="A29" s="115"/>
      <c r="F29" s="115"/>
      <c r="G29" s="116"/>
      <c r="H29" s="115"/>
      <c r="I29" s="115"/>
      <c r="J29" s="115"/>
      <c r="K29" s="116"/>
      <c r="M29" s="117"/>
      <c r="N29" s="117"/>
      <c r="O29" s="117"/>
      <c r="P29" s="122"/>
      <c r="Q29" s="115"/>
    </row>
    <row r="30" spans="1:18" s="100" customFormat="1" ht="13.15" customHeight="1">
      <c r="A30" s="99" t="s">
        <v>52</v>
      </c>
      <c r="B30" s="202" t="s">
        <v>257</v>
      </c>
      <c r="C30" s="202"/>
      <c r="D30" s="202"/>
      <c r="E30" s="202"/>
      <c r="F30" s="202"/>
      <c r="G30" s="202"/>
      <c r="H30" s="202"/>
      <c r="I30" s="202"/>
      <c r="J30" s="202"/>
      <c r="K30" s="202"/>
      <c r="M30" s="199" t="s">
        <v>342</v>
      </c>
      <c r="N30" s="199"/>
      <c r="O30" s="199"/>
      <c r="P30" s="241" t="s">
        <v>294</v>
      </c>
      <c r="Q30" s="241"/>
      <c r="R30" s="241"/>
    </row>
    <row r="31" spans="1:18" s="105" customFormat="1" ht="25.5">
      <c r="A31" s="243" t="s">
        <v>296</v>
      </c>
      <c r="B31" s="244" t="s">
        <v>297</v>
      </c>
      <c r="C31" s="244" t="s">
        <v>360</v>
      </c>
      <c r="D31" s="244"/>
      <c r="E31" s="244"/>
      <c r="F31" s="244"/>
      <c r="G31" s="244"/>
      <c r="H31" s="102" t="s">
        <v>342</v>
      </c>
      <c r="I31" s="102" t="s">
        <v>295</v>
      </c>
      <c r="J31" s="102" t="s">
        <v>350</v>
      </c>
      <c r="K31" s="195" t="s">
        <v>293</v>
      </c>
      <c r="M31" s="197" t="s">
        <v>343</v>
      </c>
      <c r="N31" s="197" t="s">
        <v>344</v>
      </c>
      <c r="O31" s="197" t="s">
        <v>345</v>
      </c>
      <c r="P31" s="241" t="s">
        <v>293</v>
      </c>
      <c r="Q31" s="242" t="s">
        <v>309</v>
      </c>
      <c r="R31" s="242" t="s">
        <v>310</v>
      </c>
    </row>
    <row r="32" spans="1:18" s="105" customFormat="1" ht="43.15" customHeight="1">
      <c r="A32" s="243"/>
      <c r="B32" s="244"/>
      <c r="C32" s="244"/>
      <c r="D32" s="244"/>
      <c r="E32" s="244"/>
      <c r="F32" s="244"/>
      <c r="G32" s="244"/>
      <c r="H32" s="103" t="s">
        <v>353</v>
      </c>
      <c r="I32" s="103" t="s">
        <v>352</v>
      </c>
      <c r="J32" s="103" t="s">
        <v>354</v>
      </c>
      <c r="K32" s="196"/>
      <c r="M32" s="198"/>
      <c r="N32" s="198"/>
      <c r="O32" s="198"/>
      <c r="P32" s="241"/>
      <c r="Q32" s="242"/>
      <c r="R32" s="242"/>
    </row>
    <row r="33" spans="1:18" s="100" customFormat="1">
      <c r="A33" s="23" t="s">
        <v>52</v>
      </c>
      <c r="B33" s="107" t="s">
        <v>158</v>
      </c>
      <c r="C33" s="220" t="s">
        <v>357</v>
      </c>
      <c r="D33" s="221"/>
      <c r="E33" s="221"/>
      <c r="F33" s="221"/>
      <c r="G33" s="222"/>
      <c r="H33" s="123" t="s">
        <v>159</v>
      </c>
      <c r="I33" s="123" t="s">
        <v>159</v>
      </c>
      <c r="J33" s="123" t="s">
        <v>159</v>
      </c>
      <c r="K33" s="79">
        <v>0</v>
      </c>
      <c r="M33" s="109" t="str">
        <f>IF(H33="Internal",K33,"0")</f>
        <v>0</v>
      </c>
      <c r="N33" s="109" t="str">
        <f>IF(H33="Related",K33,"0")</f>
        <v>0</v>
      </c>
      <c r="O33" s="109" t="str">
        <f>IF(H33="External",K33,"0")</f>
        <v>0</v>
      </c>
      <c r="P33" s="109" t="str">
        <f>IF(I33="Yes",K33,"0")</f>
        <v>0</v>
      </c>
      <c r="Q33" s="109" t="str">
        <f>IF(J33="No",P33,"0")</f>
        <v>0</v>
      </c>
      <c r="R33" s="109" t="str">
        <f>IF(J33="Yes",P33,"0")</f>
        <v>0</v>
      </c>
    </row>
    <row r="34" spans="1:18" s="114" customFormat="1">
      <c r="A34" s="110" t="s">
        <v>52</v>
      </c>
      <c r="B34" s="111" t="s">
        <v>311</v>
      </c>
      <c r="C34" s="206"/>
      <c r="D34" s="207"/>
      <c r="E34" s="207"/>
      <c r="F34" s="207"/>
      <c r="G34" s="208"/>
      <c r="H34" s="124"/>
      <c r="I34" s="124"/>
      <c r="J34" s="124"/>
      <c r="K34" s="62">
        <f>SUM(K33)</f>
        <v>0</v>
      </c>
      <c r="M34" s="62">
        <f>SUM(M33)</f>
        <v>0</v>
      </c>
      <c r="N34" s="62">
        <f t="shared" ref="N34:R34" si="11">SUM(N33)</f>
        <v>0</v>
      </c>
      <c r="O34" s="62">
        <f t="shared" si="11"/>
        <v>0</v>
      </c>
      <c r="P34" s="62">
        <f t="shared" si="11"/>
        <v>0</v>
      </c>
      <c r="Q34" s="62">
        <f t="shared" si="11"/>
        <v>0</v>
      </c>
      <c r="R34" s="62">
        <f t="shared" si="11"/>
        <v>0</v>
      </c>
    </row>
    <row r="35" spans="1:18" s="100" customFormat="1" ht="13.5" thickBot="1">
      <c r="A35" s="115"/>
      <c r="F35" s="115"/>
      <c r="G35" s="116"/>
      <c r="H35" s="115"/>
      <c r="I35" s="115"/>
      <c r="J35" s="115"/>
      <c r="K35" s="116"/>
      <c r="M35" s="117"/>
      <c r="N35" s="117"/>
      <c r="O35" s="117"/>
      <c r="P35" s="122"/>
      <c r="Q35" s="115"/>
    </row>
    <row r="36" spans="1:18" s="100" customFormat="1" ht="25.9" customHeight="1" thickBot="1">
      <c r="A36" s="215" t="s">
        <v>152</v>
      </c>
      <c r="B36" s="216"/>
      <c r="C36" s="216"/>
      <c r="D36" s="216"/>
      <c r="E36" s="216"/>
      <c r="F36" s="216"/>
      <c r="G36" s="216"/>
      <c r="H36" s="216"/>
      <c r="I36" s="216"/>
      <c r="J36" s="216"/>
      <c r="K36" s="217"/>
      <c r="M36" s="117"/>
      <c r="N36" s="117"/>
      <c r="O36" s="117"/>
      <c r="P36" s="122"/>
      <c r="Q36" s="115"/>
    </row>
    <row r="37" spans="1:18" s="100" customFormat="1">
      <c r="A37" s="125"/>
      <c r="B37" s="126"/>
      <c r="C37" s="126"/>
      <c r="D37" s="126"/>
      <c r="E37" s="126"/>
      <c r="F37" s="127"/>
      <c r="G37" s="128"/>
      <c r="H37" s="127"/>
      <c r="I37" s="127"/>
      <c r="J37" s="127"/>
      <c r="K37" s="128"/>
      <c r="M37" s="117"/>
      <c r="N37" s="117"/>
      <c r="O37" s="117"/>
      <c r="P37" s="122"/>
      <c r="Q37" s="115"/>
    </row>
    <row r="38" spans="1:18" s="100" customFormat="1" ht="13.15" customHeight="1">
      <c r="A38" s="99" t="s">
        <v>53</v>
      </c>
      <c r="B38" s="202" t="s">
        <v>259</v>
      </c>
      <c r="C38" s="202"/>
      <c r="D38" s="202"/>
      <c r="E38" s="202"/>
      <c r="F38" s="202"/>
      <c r="G38" s="202"/>
      <c r="H38" s="202"/>
      <c r="I38" s="202"/>
      <c r="J38" s="202"/>
      <c r="K38" s="202"/>
      <c r="M38" s="199" t="s">
        <v>342</v>
      </c>
      <c r="N38" s="199"/>
      <c r="O38" s="199"/>
      <c r="P38" s="241" t="s">
        <v>294</v>
      </c>
      <c r="Q38" s="241"/>
      <c r="R38" s="241"/>
    </row>
    <row r="39" spans="1:18" s="100" customFormat="1" ht="26.45" customHeight="1">
      <c r="A39" s="218" t="s">
        <v>296</v>
      </c>
      <c r="B39" s="184" t="s">
        <v>297</v>
      </c>
      <c r="C39" s="184" t="s">
        <v>298</v>
      </c>
      <c r="D39" s="186" t="s">
        <v>333</v>
      </c>
      <c r="E39" s="188" t="s">
        <v>317</v>
      </c>
      <c r="F39" s="189"/>
      <c r="G39" s="102" t="s">
        <v>299</v>
      </c>
      <c r="H39" s="102" t="s">
        <v>342</v>
      </c>
      <c r="I39" s="102" t="s">
        <v>295</v>
      </c>
      <c r="J39" s="102" t="s">
        <v>350</v>
      </c>
      <c r="K39" s="195" t="s">
        <v>293</v>
      </c>
      <c r="M39" s="197" t="s">
        <v>343</v>
      </c>
      <c r="N39" s="197" t="s">
        <v>344</v>
      </c>
      <c r="O39" s="197" t="s">
        <v>345</v>
      </c>
      <c r="P39" s="241" t="s">
        <v>293</v>
      </c>
      <c r="Q39" s="242" t="s">
        <v>309</v>
      </c>
      <c r="R39" s="242" t="s">
        <v>310</v>
      </c>
    </row>
    <row r="40" spans="1:18" s="100" customFormat="1" ht="43.9" customHeight="1">
      <c r="A40" s="219"/>
      <c r="B40" s="185"/>
      <c r="C40" s="185"/>
      <c r="D40" s="187"/>
      <c r="E40" s="103" t="s">
        <v>355</v>
      </c>
      <c r="F40" s="104" t="s">
        <v>358</v>
      </c>
      <c r="G40" s="103" t="s">
        <v>351</v>
      </c>
      <c r="H40" s="103" t="s">
        <v>353</v>
      </c>
      <c r="I40" s="103" t="s">
        <v>352</v>
      </c>
      <c r="J40" s="103" t="s">
        <v>354</v>
      </c>
      <c r="K40" s="196"/>
      <c r="M40" s="198"/>
      <c r="N40" s="198"/>
      <c r="O40" s="198"/>
      <c r="P40" s="241"/>
      <c r="Q40" s="242"/>
      <c r="R40" s="242"/>
    </row>
    <row r="41" spans="1:18" s="105" customFormat="1">
      <c r="A41" s="235" t="s">
        <v>349</v>
      </c>
      <c r="B41" s="236"/>
      <c r="C41" s="236"/>
      <c r="D41" s="236"/>
      <c r="E41" s="236"/>
      <c r="F41" s="236"/>
      <c r="G41" s="236"/>
      <c r="H41" s="236"/>
      <c r="I41" s="236"/>
      <c r="J41" s="236"/>
      <c r="K41" s="237"/>
      <c r="M41" s="106"/>
      <c r="N41" s="106"/>
      <c r="O41" s="106"/>
      <c r="P41" s="129"/>
      <c r="Q41" s="102"/>
      <c r="R41" s="118"/>
    </row>
    <row r="42" spans="1:18" s="100" customFormat="1">
      <c r="A42" s="60" t="s">
        <v>75</v>
      </c>
      <c r="B42" s="107" t="s">
        <v>313</v>
      </c>
      <c r="C42" s="107"/>
      <c r="D42" s="24">
        <v>1</v>
      </c>
      <c r="E42" s="24"/>
      <c r="F42" s="72" t="str">
        <f>VLOOKUP($C$7,units[],2,FALSE)</f>
        <v>-</v>
      </c>
      <c r="G42" s="108"/>
      <c r="H42" s="24"/>
      <c r="I42" s="24"/>
      <c r="J42" s="24"/>
      <c r="K42" s="61">
        <f>D42*E42*G42</f>
        <v>0</v>
      </c>
      <c r="M42" s="109" t="str">
        <f>IF(H42="Internal",K42,"0")</f>
        <v>0</v>
      </c>
      <c r="N42" s="109" t="str">
        <f>IF(H42="Related",K42,"0")</f>
        <v>0</v>
      </c>
      <c r="O42" s="109" t="str">
        <f>IF(H42="External",K42,"0")</f>
        <v>0</v>
      </c>
      <c r="P42" s="109" t="str">
        <f>IF(I42="Yes",K42,"0")</f>
        <v>0</v>
      </c>
      <c r="Q42" s="109" t="str">
        <f t="shared" ref="Q42:Q49" si="12">IF(J42="No",P42,"0")</f>
        <v>0</v>
      </c>
      <c r="R42" s="109" t="str">
        <f t="shared" ref="R42:R49" si="13">IF(J42="Yes",P42,"0")</f>
        <v>0</v>
      </c>
    </row>
    <row r="43" spans="1:18" s="100" customFormat="1">
      <c r="A43" s="24" t="s">
        <v>76</v>
      </c>
      <c r="B43" s="119" t="s">
        <v>77</v>
      </c>
      <c r="C43" s="107"/>
      <c r="D43" s="24">
        <v>1</v>
      </c>
      <c r="E43" s="24"/>
      <c r="F43" s="72" t="str">
        <f>VLOOKUP($C$7,units[],2,FALSE)</f>
        <v>-</v>
      </c>
      <c r="G43" s="108"/>
      <c r="H43" s="24"/>
      <c r="I43" s="24"/>
      <c r="J43" s="24"/>
      <c r="K43" s="61">
        <f t="shared" ref="K43:K49" si="14">D43*E43*G43</f>
        <v>0</v>
      </c>
      <c r="M43" s="109" t="str">
        <f t="shared" ref="M43:M49" si="15">IF(H43="Internal",K43,"0")</f>
        <v>0</v>
      </c>
      <c r="N43" s="109" t="str">
        <f t="shared" ref="N43:N49" si="16">IF(H43="Related",K43,"0")</f>
        <v>0</v>
      </c>
      <c r="O43" s="109" t="str">
        <f t="shared" ref="O43:O49" si="17">IF(H43="External",K43,"0")</f>
        <v>0</v>
      </c>
      <c r="P43" s="109" t="str">
        <f t="shared" ref="P43:P49" si="18">IF(I43="Yes",K43,"0")</f>
        <v>0</v>
      </c>
      <c r="Q43" s="109" t="str">
        <f t="shared" si="12"/>
        <v>0</v>
      </c>
      <c r="R43" s="109" t="str">
        <f t="shared" si="13"/>
        <v>0</v>
      </c>
    </row>
    <row r="44" spans="1:18" s="100" customFormat="1">
      <c r="A44" s="24" t="s">
        <v>78</v>
      </c>
      <c r="B44" s="107" t="s">
        <v>79</v>
      </c>
      <c r="C44" s="107"/>
      <c r="D44" s="24">
        <v>1</v>
      </c>
      <c r="E44" s="24"/>
      <c r="F44" s="72" t="str">
        <f>VLOOKUP($C$7,units[],2,FALSE)</f>
        <v>-</v>
      </c>
      <c r="G44" s="108"/>
      <c r="H44" s="24"/>
      <c r="I44" s="24"/>
      <c r="J44" s="24"/>
      <c r="K44" s="61">
        <f t="shared" si="14"/>
        <v>0</v>
      </c>
      <c r="M44" s="109" t="str">
        <f t="shared" si="15"/>
        <v>0</v>
      </c>
      <c r="N44" s="109" t="str">
        <f t="shared" si="16"/>
        <v>0</v>
      </c>
      <c r="O44" s="109" t="str">
        <f t="shared" si="17"/>
        <v>0</v>
      </c>
      <c r="P44" s="109" t="str">
        <f t="shared" si="18"/>
        <v>0</v>
      </c>
      <c r="Q44" s="109" t="str">
        <f t="shared" si="12"/>
        <v>0</v>
      </c>
      <c r="R44" s="109" t="str">
        <f t="shared" si="13"/>
        <v>0</v>
      </c>
    </row>
    <row r="45" spans="1:18" s="100" customFormat="1">
      <c r="A45" s="24" t="s">
        <v>80</v>
      </c>
      <c r="B45" s="107" t="s">
        <v>81</v>
      </c>
      <c r="C45" s="107"/>
      <c r="D45" s="24">
        <v>1</v>
      </c>
      <c r="E45" s="24"/>
      <c r="F45" s="72" t="str">
        <f>VLOOKUP($C$7,units[],2,FALSE)</f>
        <v>-</v>
      </c>
      <c r="G45" s="108"/>
      <c r="H45" s="24"/>
      <c r="I45" s="24"/>
      <c r="J45" s="24"/>
      <c r="K45" s="61">
        <f t="shared" si="14"/>
        <v>0</v>
      </c>
      <c r="M45" s="109" t="str">
        <f t="shared" si="15"/>
        <v>0</v>
      </c>
      <c r="N45" s="109" t="str">
        <f t="shared" si="16"/>
        <v>0</v>
      </c>
      <c r="O45" s="109" t="str">
        <f t="shared" si="17"/>
        <v>0</v>
      </c>
      <c r="P45" s="109" t="str">
        <f t="shared" si="18"/>
        <v>0</v>
      </c>
      <c r="Q45" s="109" t="str">
        <f t="shared" si="12"/>
        <v>0</v>
      </c>
      <c r="R45" s="109" t="str">
        <f t="shared" si="13"/>
        <v>0</v>
      </c>
    </row>
    <row r="46" spans="1:18" s="100" customFormat="1">
      <c r="A46" s="24" t="s">
        <v>82</v>
      </c>
      <c r="B46" s="119" t="s">
        <v>83</v>
      </c>
      <c r="C46" s="107"/>
      <c r="D46" s="24">
        <v>1</v>
      </c>
      <c r="E46" s="24"/>
      <c r="F46" s="72" t="str">
        <f>VLOOKUP($C$7,units[],2,FALSE)</f>
        <v>-</v>
      </c>
      <c r="G46" s="108"/>
      <c r="H46" s="24"/>
      <c r="I46" s="24"/>
      <c r="J46" s="24"/>
      <c r="K46" s="61">
        <f t="shared" si="14"/>
        <v>0</v>
      </c>
      <c r="M46" s="109" t="str">
        <f t="shared" si="15"/>
        <v>0</v>
      </c>
      <c r="N46" s="109" t="str">
        <f t="shared" si="16"/>
        <v>0</v>
      </c>
      <c r="O46" s="109" t="str">
        <f t="shared" si="17"/>
        <v>0</v>
      </c>
      <c r="P46" s="109" t="str">
        <f t="shared" si="18"/>
        <v>0</v>
      </c>
      <c r="Q46" s="109" t="str">
        <f t="shared" si="12"/>
        <v>0</v>
      </c>
      <c r="R46" s="109" t="str">
        <f t="shared" si="13"/>
        <v>0</v>
      </c>
    </row>
    <row r="47" spans="1:18" s="100" customFormat="1">
      <c r="A47" s="60" t="s">
        <v>84</v>
      </c>
      <c r="B47" s="130" t="s">
        <v>85</v>
      </c>
      <c r="C47" s="131"/>
      <c r="D47" s="132">
        <v>1</v>
      </c>
      <c r="E47" s="132"/>
      <c r="F47" s="72" t="str">
        <f>VLOOKUP($C$7,units[],2,FALSE)</f>
        <v>-</v>
      </c>
      <c r="G47" s="133"/>
      <c r="H47" s="24"/>
      <c r="I47" s="24"/>
      <c r="J47" s="24"/>
      <c r="K47" s="61">
        <f t="shared" si="14"/>
        <v>0</v>
      </c>
      <c r="M47" s="109" t="str">
        <f t="shared" si="15"/>
        <v>0</v>
      </c>
      <c r="N47" s="109" t="str">
        <f t="shared" si="16"/>
        <v>0</v>
      </c>
      <c r="O47" s="109" t="str">
        <f t="shared" si="17"/>
        <v>0</v>
      </c>
      <c r="P47" s="109" t="str">
        <f t="shared" si="18"/>
        <v>0</v>
      </c>
      <c r="Q47" s="109" t="str">
        <f t="shared" si="12"/>
        <v>0</v>
      </c>
      <c r="R47" s="109" t="str">
        <f t="shared" si="13"/>
        <v>0</v>
      </c>
    </row>
    <row r="48" spans="1:18" s="100" customFormat="1">
      <c r="A48" s="24" t="s">
        <v>86</v>
      </c>
      <c r="B48" s="107" t="s">
        <v>312</v>
      </c>
      <c r="C48" s="107"/>
      <c r="D48" s="24">
        <v>1</v>
      </c>
      <c r="E48" s="24"/>
      <c r="F48" s="72" t="str">
        <f>VLOOKUP($C$7,units[],2,FALSE)</f>
        <v>-</v>
      </c>
      <c r="G48" s="108"/>
      <c r="H48" s="24"/>
      <c r="I48" s="24"/>
      <c r="J48" s="24"/>
      <c r="K48" s="61">
        <f t="shared" si="14"/>
        <v>0</v>
      </c>
      <c r="M48" s="109" t="str">
        <f t="shared" si="15"/>
        <v>0</v>
      </c>
      <c r="N48" s="109" t="str">
        <f t="shared" si="16"/>
        <v>0</v>
      </c>
      <c r="O48" s="109" t="str">
        <f t="shared" si="17"/>
        <v>0</v>
      </c>
      <c r="P48" s="109" t="str">
        <f t="shared" si="18"/>
        <v>0</v>
      </c>
      <c r="Q48" s="109" t="str">
        <f t="shared" si="12"/>
        <v>0</v>
      </c>
      <c r="R48" s="109" t="str">
        <f t="shared" si="13"/>
        <v>0</v>
      </c>
    </row>
    <row r="49" spans="1:18" s="100" customFormat="1">
      <c r="A49" s="24" t="s">
        <v>87</v>
      </c>
      <c r="B49" s="107" t="s">
        <v>88</v>
      </c>
      <c r="C49" s="107"/>
      <c r="D49" s="24">
        <v>1</v>
      </c>
      <c r="E49" s="24"/>
      <c r="F49" s="72" t="str">
        <f>VLOOKUP($C$7,units[],2,FALSE)</f>
        <v>-</v>
      </c>
      <c r="G49" s="108"/>
      <c r="H49" s="24"/>
      <c r="I49" s="24"/>
      <c r="J49" s="24"/>
      <c r="K49" s="61">
        <f t="shared" si="14"/>
        <v>0</v>
      </c>
      <c r="M49" s="109" t="str">
        <f t="shared" si="15"/>
        <v>0</v>
      </c>
      <c r="N49" s="109" t="str">
        <f t="shared" si="16"/>
        <v>0</v>
      </c>
      <c r="O49" s="109" t="str">
        <f t="shared" si="17"/>
        <v>0</v>
      </c>
      <c r="P49" s="109" t="str">
        <f t="shared" si="18"/>
        <v>0</v>
      </c>
      <c r="Q49" s="109" t="str">
        <f t="shared" si="12"/>
        <v>0</v>
      </c>
      <c r="R49" s="109" t="str">
        <f t="shared" si="13"/>
        <v>0</v>
      </c>
    </row>
    <row r="50" spans="1:18" s="114" customFormat="1">
      <c r="A50" s="110" t="s">
        <v>53</v>
      </c>
      <c r="B50" s="111" t="s">
        <v>282</v>
      </c>
      <c r="C50" s="111"/>
      <c r="D50" s="111"/>
      <c r="E50" s="153">
        <f>SUM(E42:E49)</f>
        <v>0</v>
      </c>
      <c r="F50" s="112"/>
      <c r="G50" s="134"/>
      <c r="H50" s="112"/>
      <c r="I50" s="112"/>
      <c r="J50" s="112"/>
      <c r="K50" s="113">
        <f>SUM(K42:K49)</f>
        <v>0</v>
      </c>
      <c r="M50" s="121">
        <f>SUM(M42:M49)</f>
        <v>0</v>
      </c>
      <c r="N50" s="121">
        <f t="shared" ref="N50:O50" si="19">SUM(N42:N49)</f>
        <v>0</v>
      </c>
      <c r="O50" s="121">
        <f t="shared" si="19"/>
        <v>0</v>
      </c>
      <c r="P50" s="121">
        <f t="shared" ref="P50" si="20">SUM(P42:P49)</f>
        <v>0</v>
      </c>
      <c r="Q50" s="121">
        <f t="shared" ref="Q50" si="21">SUM(Q42:Q49)</f>
        <v>0</v>
      </c>
      <c r="R50" s="121">
        <f t="shared" ref="R50" si="22">SUM(R42:R49)</f>
        <v>0</v>
      </c>
    </row>
    <row r="51" spans="1:18" s="100" customFormat="1">
      <c r="A51" s="135"/>
      <c r="B51" s="120"/>
      <c r="C51" s="120"/>
      <c r="D51" s="120"/>
      <c r="E51" s="120"/>
      <c r="F51" s="136"/>
      <c r="G51" s="137"/>
      <c r="H51" s="136"/>
      <c r="I51" s="136"/>
      <c r="J51" s="136"/>
      <c r="K51" s="137"/>
      <c r="M51" s="117"/>
      <c r="N51" s="117"/>
      <c r="O51" s="117"/>
      <c r="P51" s="122"/>
      <c r="Q51" s="115"/>
    </row>
    <row r="52" spans="1:18" s="100" customFormat="1" ht="13.15" customHeight="1">
      <c r="A52" s="99" t="s">
        <v>54</v>
      </c>
      <c r="B52" s="202" t="s">
        <v>260</v>
      </c>
      <c r="C52" s="202"/>
      <c r="D52" s="202"/>
      <c r="E52" s="202"/>
      <c r="F52" s="202"/>
      <c r="G52" s="202"/>
      <c r="H52" s="202"/>
      <c r="I52" s="202"/>
      <c r="J52" s="202"/>
      <c r="K52" s="202"/>
      <c r="M52" s="199" t="s">
        <v>342</v>
      </c>
      <c r="N52" s="199"/>
      <c r="O52" s="199"/>
      <c r="P52" s="241" t="s">
        <v>294</v>
      </c>
      <c r="Q52" s="241"/>
      <c r="R52" s="241"/>
    </row>
    <row r="53" spans="1:18" s="100" customFormat="1" ht="25.5">
      <c r="A53" s="218" t="s">
        <v>296</v>
      </c>
      <c r="B53" s="184" t="s">
        <v>297</v>
      </c>
      <c r="C53" s="184" t="s">
        <v>298</v>
      </c>
      <c r="D53" s="186" t="s">
        <v>333</v>
      </c>
      <c r="E53" s="188" t="s">
        <v>317</v>
      </c>
      <c r="F53" s="189"/>
      <c r="G53" s="102" t="s">
        <v>299</v>
      </c>
      <c r="H53" s="102" t="s">
        <v>342</v>
      </c>
      <c r="I53" s="102" t="s">
        <v>295</v>
      </c>
      <c r="J53" s="102" t="s">
        <v>350</v>
      </c>
      <c r="K53" s="195" t="s">
        <v>293</v>
      </c>
      <c r="M53" s="197" t="s">
        <v>343</v>
      </c>
      <c r="N53" s="197" t="s">
        <v>344</v>
      </c>
      <c r="O53" s="197" t="s">
        <v>345</v>
      </c>
      <c r="P53" s="241" t="s">
        <v>293</v>
      </c>
      <c r="Q53" s="242" t="s">
        <v>309</v>
      </c>
      <c r="R53" s="242" t="s">
        <v>310</v>
      </c>
    </row>
    <row r="54" spans="1:18" s="100" customFormat="1" ht="43.9" customHeight="1">
      <c r="A54" s="219"/>
      <c r="B54" s="185"/>
      <c r="C54" s="185"/>
      <c r="D54" s="187"/>
      <c r="E54" s="103" t="s">
        <v>355</v>
      </c>
      <c r="F54" s="104" t="s">
        <v>358</v>
      </c>
      <c r="G54" s="103" t="s">
        <v>351</v>
      </c>
      <c r="H54" s="103" t="s">
        <v>353</v>
      </c>
      <c r="I54" s="103" t="s">
        <v>352</v>
      </c>
      <c r="J54" s="103" t="s">
        <v>354</v>
      </c>
      <c r="K54" s="196"/>
      <c r="M54" s="198"/>
      <c r="N54" s="198"/>
      <c r="O54" s="198"/>
      <c r="P54" s="241"/>
      <c r="Q54" s="242"/>
      <c r="R54" s="242"/>
    </row>
    <row r="55" spans="1:18" s="100" customFormat="1">
      <c r="A55" s="24" t="s">
        <v>89</v>
      </c>
      <c r="B55" s="119" t="s">
        <v>314</v>
      </c>
      <c r="C55" s="107"/>
      <c r="D55" s="24">
        <v>1</v>
      </c>
      <c r="E55" s="24"/>
      <c r="F55" s="72" t="str">
        <f>VLOOKUP($C$7,units[],2,FALSE)</f>
        <v>-</v>
      </c>
      <c r="G55" s="108"/>
      <c r="H55" s="24"/>
      <c r="I55" s="24"/>
      <c r="J55" s="24"/>
      <c r="K55" s="61">
        <f t="shared" ref="K55:K64" si="23">D55*E55*G55</f>
        <v>0</v>
      </c>
      <c r="M55" s="109" t="str">
        <f>IF(H55="Internal",K55,"0")</f>
        <v>0</v>
      </c>
      <c r="N55" s="109" t="str">
        <f>IF(H55="Related",K55,"0")</f>
        <v>0</v>
      </c>
      <c r="O55" s="109" t="str">
        <f>IF(H55="External",K55,"0")</f>
        <v>0</v>
      </c>
      <c r="P55" s="109" t="str">
        <f>IF(I55="Yes",K55,"0")</f>
        <v>0</v>
      </c>
      <c r="Q55" s="109" t="str">
        <f t="shared" ref="Q55:Q64" si="24">IF(J55="No",P55,"0")</f>
        <v>0</v>
      </c>
      <c r="R55" s="109" t="str">
        <f t="shared" ref="R55:R64" si="25">IF(J55="Yes",P55,"0")</f>
        <v>0</v>
      </c>
    </row>
    <row r="56" spans="1:18" s="100" customFormat="1">
      <c r="A56" s="24" t="s">
        <v>90</v>
      </c>
      <c r="B56" s="119" t="s">
        <v>91</v>
      </c>
      <c r="C56" s="107"/>
      <c r="D56" s="24">
        <v>1</v>
      </c>
      <c r="E56" s="24"/>
      <c r="F56" s="72" t="str">
        <f>VLOOKUP($C$7,units[],2,FALSE)</f>
        <v>-</v>
      </c>
      <c r="G56" s="108"/>
      <c r="H56" s="24"/>
      <c r="I56" s="24"/>
      <c r="J56" s="24"/>
      <c r="K56" s="61">
        <f t="shared" si="23"/>
        <v>0</v>
      </c>
      <c r="M56" s="109" t="str">
        <f t="shared" ref="M56:M64" si="26">IF(H56="Internal",K56,"0")</f>
        <v>0</v>
      </c>
      <c r="N56" s="109" t="str">
        <f t="shared" ref="N56:N64" si="27">IF(H56="Related",K56,"0")</f>
        <v>0</v>
      </c>
      <c r="O56" s="109" t="str">
        <f t="shared" ref="O56:O64" si="28">IF(H56="External",K56,"0")</f>
        <v>0</v>
      </c>
      <c r="P56" s="109" t="str">
        <f t="shared" ref="P56:P64" si="29">IF(I56="Yes",K56,"0")</f>
        <v>0</v>
      </c>
      <c r="Q56" s="109" t="str">
        <f t="shared" si="24"/>
        <v>0</v>
      </c>
      <c r="R56" s="109" t="str">
        <f t="shared" si="25"/>
        <v>0</v>
      </c>
    </row>
    <row r="57" spans="1:18" s="100" customFormat="1">
      <c r="A57" s="24" t="s">
        <v>92</v>
      </c>
      <c r="B57" s="119" t="s">
        <v>315</v>
      </c>
      <c r="C57" s="107"/>
      <c r="D57" s="24">
        <v>1</v>
      </c>
      <c r="E57" s="24"/>
      <c r="F57" s="72" t="str">
        <f>VLOOKUP($C$7,units[],2,FALSE)</f>
        <v>-</v>
      </c>
      <c r="G57" s="108"/>
      <c r="H57" s="24"/>
      <c r="I57" s="24"/>
      <c r="J57" s="24"/>
      <c r="K57" s="61">
        <f t="shared" si="23"/>
        <v>0</v>
      </c>
      <c r="M57" s="109" t="str">
        <f t="shared" si="26"/>
        <v>0</v>
      </c>
      <c r="N57" s="109" t="str">
        <f t="shared" si="27"/>
        <v>0</v>
      </c>
      <c r="O57" s="109" t="str">
        <f t="shared" si="28"/>
        <v>0</v>
      </c>
      <c r="P57" s="109" t="str">
        <f t="shared" si="29"/>
        <v>0</v>
      </c>
      <c r="Q57" s="109" t="str">
        <f t="shared" si="24"/>
        <v>0</v>
      </c>
      <c r="R57" s="109" t="str">
        <f t="shared" si="25"/>
        <v>0</v>
      </c>
    </row>
    <row r="58" spans="1:18" s="100" customFormat="1">
      <c r="A58" s="24" t="s">
        <v>93</v>
      </c>
      <c r="B58" s="119" t="s">
        <v>316</v>
      </c>
      <c r="C58" s="107"/>
      <c r="D58" s="24">
        <v>1</v>
      </c>
      <c r="E58" s="24"/>
      <c r="F58" s="72" t="str">
        <f>VLOOKUP($C$7,units[],2,FALSE)</f>
        <v>-</v>
      </c>
      <c r="G58" s="108"/>
      <c r="H58" s="24"/>
      <c r="I58" s="24"/>
      <c r="J58" s="24"/>
      <c r="K58" s="61">
        <f t="shared" si="23"/>
        <v>0</v>
      </c>
      <c r="M58" s="109" t="str">
        <f t="shared" si="26"/>
        <v>0</v>
      </c>
      <c r="N58" s="109" t="str">
        <f t="shared" si="27"/>
        <v>0</v>
      </c>
      <c r="O58" s="109" t="str">
        <f t="shared" si="28"/>
        <v>0</v>
      </c>
      <c r="P58" s="109" t="str">
        <f t="shared" si="29"/>
        <v>0</v>
      </c>
      <c r="Q58" s="109" t="str">
        <f t="shared" si="24"/>
        <v>0</v>
      </c>
      <c r="R58" s="109" t="str">
        <f t="shared" si="25"/>
        <v>0</v>
      </c>
    </row>
    <row r="59" spans="1:18" s="100" customFormat="1">
      <c r="A59" s="24" t="s">
        <v>94</v>
      </c>
      <c r="B59" s="119" t="s">
        <v>95</v>
      </c>
      <c r="C59" s="107"/>
      <c r="D59" s="24">
        <v>1</v>
      </c>
      <c r="E59" s="24"/>
      <c r="F59" s="72" t="str">
        <f>VLOOKUP($C$7,units[],2,FALSE)</f>
        <v>-</v>
      </c>
      <c r="G59" s="108"/>
      <c r="H59" s="24"/>
      <c r="I59" s="24"/>
      <c r="J59" s="24"/>
      <c r="K59" s="61">
        <f t="shared" si="23"/>
        <v>0</v>
      </c>
      <c r="M59" s="109" t="str">
        <f t="shared" si="26"/>
        <v>0</v>
      </c>
      <c r="N59" s="109" t="str">
        <f t="shared" si="27"/>
        <v>0</v>
      </c>
      <c r="O59" s="109" t="str">
        <f t="shared" si="28"/>
        <v>0</v>
      </c>
      <c r="P59" s="109" t="str">
        <f t="shared" si="29"/>
        <v>0</v>
      </c>
      <c r="Q59" s="109" t="str">
        <f t="shared" si="24"/>
        <v>0</v>
      </c>
      <c r="R59" s="109" t="str">
        <f t="shared" si="25"/>
        <v>0</v>
      </c>
    </row>
    <row r="60" spans="1:18" s="100" customFormat="1">
      <c r="A60" s="24" t="s">
        <v>96</v>
      </c>
      <c r="B60" s="119" t="s">
        <v>97</v>
      </c>
      <c r="C60" s="107"/>
      <c r="D60" s="24">
        <v>1</v>
      </c>
      <c r="E60" s="24"/>
      <c r="F60" s="72" t="str">
        <f>VLOOKUP($C$7,units[],2,FALSE)</f>
        <v>-</v>
      </c>
      <c r="G60" s="108"/>
      <c r="H60" s="24"/>
      <c r="I60" s="24"/>
      <c r="J60" s="24"/>
      <c r="K60" s="61">
        <f t="shared" si="23"/>
        <v>0</v>
      </c>
      <c r="M60" s="109" t="str">
        <f t="shared" si="26"/>
        <v>0</v>
      </c>
      <c r="N60" s="109" t="str">
        <f t="shared" si="27"/>
        <v>0</v>
      </c>
      <c r="O60" s="109" t="str">
        <f t="shared" si="28"/>
        <v>0</v>
      </c>
      <c r="P60" s="109" t="str">
        <f t="shared" si="29"/>
        <v>0</v>
      </c>
      <c r="Q60" s="109" t="str">
        <f t="shared" si="24"/>
        <v>0</v>
      </c>
      <c r="R60" s="109" t="str">
        <f t="shared" si="25"/>
        <v>0</v>
      </c>
    </row>
    <row r="61" spans="1:18" s="100" customFormat="1">
      <c r="A61" s="24" t="s">
        <v>98</v>
      </c>
      <c r="B61" s="119" t="s">
        <v>99</v>
      </c>
      <c r="C61" s="107"/>
      <c r="D61" s="24">
        <v>1</v>
      </c>
      <c r="E61" s="24"/>
      <c r="F61" s="72" t="str">
        <f>VLOOKUP($C$7,units[],2,FALSE)</f>
        <v>-</v>
      </c>
      <c r="G61" s="108"/>
      <c r="H61" s="24"/>
      <c r="I61" s="24"/>
      <c r="J61" s="24"/>
      <c r="K61" s="61">
        <f t="shared" si="23"/>
        <v>0</v>
      </c>
      <c r="M61" s="109" t="str">
        <f t="shared" si="26"/>
        <v>0</v>
      </c>
      <c r="N61" s="109" t="str">
        <f t="shared" si="27"/>
        <v>0</v>
      </c>
      <c r="O61" s="109" t="str">
        <f t="shared" si="28"/>
        <v>0</v>
      </c>
      <c r="P61" s="109" t="str">
        <f t="shared" si="29"/>
        <v>0</v>
      </c>
      <c r="Q61" s="109" t="str">
        <f t="shared" si="24"/>
        <v>0</v>
      </c>
      <c r="R61" s="109" t="str">
        <f t="shared" si="25"/>
        <v>0</v>
      </c>
    </row>
    <row r="62" spans="1:18" s="100" customFormat="1">
      <c r="A62" s="24" t="s">
        <v>100</v>
      </c>
      <c r="B62" s="119" t="s">
        <v>101</v>
      </c>
      <c r="C62" s="107"/>
      <c r="D62" s="24">
        <v>1</v>
      </c>
      <c r="E62" s="24"/>
      <c r="F62" s="72" t="str">
        <f>VLOOKUP($C$7,units[],2,FALSE)</f>
        <v>-</v>
      </c>
      <c r="G62" s="108"/>
      <c r="H62" s="24"/>
      <c r="I62" s="24"/>
      <c r="J62" s="24"/>
      <c r="K62" s="61">
        <f t="shared" si="23"/>
        <v>0</v>
      </c>
      <c r="M62" s="109" t="str">
        <f t="shared" si="26"/>
        <v>0</v>
      </c>
      <c r="N62" s="109" t="str">
        <f t="shared" si="27"/>
        <v>0</v>
      </c>
      <c r="O62" s="109" t="str">
        <f t="shared" si="28"/>
        <v>0</v>
      </c>
      <c r="P62" s="109" t="str">
        <f t="shared" si="29"/>
        <v>0</v>
      </c>
      <c r="Q62" s="109" t="str">
        <f t="shared" si="24"/>
        <v>0</v>
      </c>
      <c r="R62" s="109" t="str">
        <f t="shared" si="25"/>
        <v>0</v>
      </c>
    </row>
    <row r="63" spans="1:18" s="100" customFormat="1">
      <c r="A63" s="23" t="s">
        <v>318</v>
      </c>
      <c r="B63" s="119" t="s">
        <v>319</v>
      </c>
      <c r="C63" s="107"/>
      <c r="D63" s="24">
        <v>1</v>
      </c>
      <c r="E63" s="24"/>
      <c r="F63" s="72" t="str">
        <f>VLOOKUP($C$7,units[],2,FALSE)</f>
        <v>-</v>
      </c>
      <c r="G63" s="108"/>
      <c r="H63" s="24"/>
      <c r="I63" s="24"/>
      <c r="J63" s="24"/>
      <c r="K63" s="61">
        <f t="shared" si="23"/>
        <v>0</v>
      </c>
      <c r="M63" s="109" t="str">
        <f t="shared" si="26"/>
        <v>0</v>
      </c>
      <c r="N63" s="109" t="str">
        <f t="shared" si="27"/>
        <v>0</v>
      </c>
      <c r="O63" s="109" t="str">
        <f t="shared" si="28"/>
        <v>0</v>
      </c>
      <c r="P63" s="109" t="str">
        <f t="shared" si="29"/>
        <v>0</v>
      </c>
      <c r="Q63" s="109" t="str">
        <f t="shared" si="24"/>
        <v>0</v>
      </c>
      <c r="R63" s="109" t="str">
        <f t="shared" si="25"/>
        <v>0</v>
      </c>
    </row>
    <row r="64" spans="1:18" s="100" customFormat="1">
      <c r="A64" s="24" t="s">
        <v>102</v>
      </c>
      <c r="B64" s="107" t="s">
        <v>88</v>
      </c>
      <c r="C64" s="107"/>
      <c r="D64" s="24">
        <v>1</v>
      </c>
      <c r="E64" s="24"/>
      <c r="F64" s="72" t="str">
        <f>VLOOKUP($C$7,units[],2,FALSE)</f>
        <v>-</v>
      </c>
      <c r="G64" s="108"/>
      <c r="H64" s="24"/>
      <c r="I64" s="24"/>
      <c r="J64" s="24"/>
      <c r="K64" s="61">
        <f t="shared" si="23"/>
        <v>0</v>
      </c>
      <c r="M64" s="109" t="str">
        <f t="shared" si="26"/>
        <v>0</v>
      </c>
      <c r="N64" s="109" t="str">
        <f t="shared" si="27"/>
        <v>0</v>
      </c>
      <c r="O64" s="109" t="str">
        <f t="shared" si="28"/>
        <v>0</v>
      </c>
      <c r="P64" s="109" t="str">
        <f t="shared" si="29"/>
        <v>0</v>
      </c>
      <c r="Q64" s="109" t="str">
        <f t="shared" si="24"/>
        <v>0</v>
      </c>
      <c r="R64" s="109" t="str">
        <f t="shared" si="25"/>
        <v>0</v>
      </c>
    </row>
    <row r="65" spans="1:18" s="114" customFormat="1">
      <c r="A65" s="110" t="s">
        <v>54</v>
      </c>
      <c r="B65" s="111" t="s">
        <v>283</v>
      </c>
      <c r="C65" s="111"/>
      <c r="D65" s="111"/>
      <c r="E65" s="153">
        <f>SUM(E55:E64)</f>
        <v>0</v>
      </c>
      <c r="F65" s="112"/>
      <c r="G65" s="134"/>
      <c r="H65" s="112"/>
      <c r="I65" s="112"/>
      <c r="J65" s="112"/>
      <c r="K65" s="113">
        <f>SUM(K55:K64)</f>
        <v>0</v>
      </c>
      <c r="M65" s="121">
        <f>SUM(M55:M64)</f>
        <v>0</v>
      </c>
      <c r="N65" s="121">
        <f t="shared" ref="N65:O65" si="30">SUM(N55:N64)</f>
        <v>0</v>
      </c>
      <c r="O65" s="121">
        <f t="shared" si="30"/>
        <v>0</v>
      </c>
      <c r="P65" s="121">
        <f t="shared" ref="P65" si="31">SUM(P55:P64)</f>
        <v>0</v>
      </c>
      <c r="Q65" s="121">
        <f t="shared" ref="Q65" si="32">SUM(Q55:Q64)</f>
        <v>0</v>
      </c>
      <c r="R65" s="121">
        <f t="shared" ref="R65" si="33">SUM(R55:R64)</f>
        <v>0</v>
      </c>
    </row>
    <row r="66" spans="1:18" s="100" customFormat="1">
      <c r="A66" s="135"/>
      <c r="B66" s="120"/>
      <c r="C66" s="120"/>
      <c r="D66" s="120"/>
      <c r="E66" s="120"/>
      <c r="F66" s="136"/>
      <c r="G66" s="137"/>
      <c r="H66" s="136"/>
      <c r="I66" s="136"/>
      <c r="J66" s="136"/>
      <c r="K66" s="137"/>
      <c r="M66" s="117"/>
      <c r="N66" s="117"/>
      <c r="O66" s="117"/>
      <c r="P66" s="122"/>
      <c r="Q66" s="115"/>
    </row>
    <row r="67" spans="1:18" s="100" customFormat="1">
      <c r="A67" s="99" t="s">
        <v>55</v>
      </c>
      <c r="B67" s="202" t="s">
        <v>284</v>
      </c>
      <c r="C67" s="202"/>
      <c r="D67" s="202"/>
      <c r="E67" s="202"/>
      <c r="F67" s="202"/>
      <c r="G67" s="202"/>
      <c r="H67" s="202"/>
      <c r="I67" s="202"/>
      <c r="J67" s="202"/>
      <c r="K67" s="202"/>
      <c r="M67" s="199" t="s">
        <v>342</v>
      </c>
      <c r="N67" s="199"/>
      <c r="O67" s="199"/>
      <c r="P67" s="241" t="s">
        <v>294</v>
      </c>
      <c r="Q67" s="241"/>
      <c r="R67" s="241"/>
    </row>
    <row r="68" spans="1:18" s="100" customFormat="1" ht="25.5">
      <c r="A68" s="218" t="s">
        <v>296</v>
      </c>
      <c r="B68" s="184" t="s">
        <v>297</v>
      </c>
      <c r="C68" s="184" t="s">
        <v>298</v>
      </c>
      <c r="D68" s="186" t="s">
        <v>333</v>
      </c>
      <c r="E68" s="188" t="s">
        <v>317</v>
      </c>
      <c r="F68" s="189"/>
      <c r="G68" s="102" t="s">
        <v>299</v>
      </c>
      <c r="H68" s="102" t="s">
        <v>342</v>
      </c>
      <c r="I68" s="102" t="s">
        <v>295</v>
      </c>
      <c r="J68" s="102" t="s">
        <v>350</v>
      </c>
      <c r="K68" s="195" t="s">
        <v>293</v>
      </c>
      <c r="M68" s="197" t="s">
        <v>343</v>
      </c>
      <c r="N68" s="197" t="s">
        <v>344</v>
      </c>
      <c r="O68" s="197" t="s">
        <v>345</v>
      </c>
      <c r="P68" s="241" t="s">
        <v>293</v>
      </c>
      <c r="Q68" s="242" t="s">
        <v>309</v>
      </c>
      <c r="R68" s="242" t="s">
        <v>310</v>
      </c>
    </row>
    <row r="69" spans="1:18" s="100" customFormat="1" ht="43.9" customHeight="1">
      <c r="A69" s="219"/>
      <c r="B69" s="185"/>
      <c r="C69" s="185"/>
      <c r="D69" s="187"/>
      <c r="E69" s="103" t="s">
        <v>355</v>
      </c>
      <c r="F69" s="104" t="s">
        <v>358</v>
      </c>
      <c r="G69" s="103" t="s">
        <v>351</v>
      </c>
      <c r="H69" s="103" t="s">
        <v>353</v>
      </c>
      <c r="I69" s="103" t="s">
        <v>352</v>
      </c>
      <c r="J69" s="103" t="s">
        <v>354</v>
      </c>
      <c r="K69" s="196"/>
      <c r="M69" s="198"/>
      <c r="N69" s="198"/>
      <c r="O69" s="198"/>
      <c r="P69" s="241"/>
      <c r="Q69" s="242"/>
      <c r="R69" s="242"/>
    </row>
    <row r="70" spans="1:18" s="100" customFormat="1">
      <c r="A70" s="24" t="s">
        <v>103</v>
      </c>
      <c r="B70" s="107" t="s">
        <v>104</v>
      </c>
      <c r="C70" s="107"/>
      <c r="D70" s="24">
        <v>1</v>
      </c>
      <c r="E70" s="24"/>
      <c r="F70" s="72" t="str">
        <f>VLOOKUP($C$7,units[],2,FALSE)</f>
        <v>-</v>
      </c>
      <c r="G70" s="108"/>
      <c r="H70" s="24"/>
      <c r="I70" s="24"/>
      <c r="J70" s="24"/>
      <c r="K70" s="61">
        <f t="shared" ref="K70:K75" si="34">D70*E70*G70</f>
        <v>0</v>
      </c>
      <c r="M70" s="109" t="str">
        <f>IF(H70="Internal",K70,"0")</f>
        <v>0</v>
      </c>
      <c r="N70" s="109" t="str">
        <f>IF(H70="Related",K70,"0")</f>
        <v>0</v>
      </c>
      <c r="O70" s="109" t="str">
        <f>IF(H70="External",K70,"0")</f>
        <v>0</v>
      </c>
      <c r="P70" s="109" t="str">
        <f>IF(I70="Yes",K70,"0")</f>
        <v>0</v>
      </c>
      <c r="Q70" s="109" t="str">
        <f t="shared" ref="Q70:Q75" si="35">IF(J70="No",P70,"0")</f>
        <v>0</v>
      </c>
      <c r="R70" s="109" t="str">
        <f t="shared" ref="R70:R75" si="36">IF(J70="Yes",P70,"0")</f>
        <v>0</v>
      </c>
    </row>
    <row r="71" spans="1:18" s="100" customFormat="1">
      <c r="A71" s="24" t="s">
        <v>105</v>
      </c>
      <c r="B71" s="107" t="s">
        <v>106</v>
      </c>
      <c r="C71" s="107"/>
      <c r="D71" s="24">
        <v>1</v>
      </c>
      <c r="E71" s="24"/>
      <c r="F71" s="72" t="str">
        <f>VLOOKUP($C$7,units[],2,FALSE)</f>
        <v>-</v>
      </c>
      <c r="G71" s="108"/>
      <c r="H71" s="24"/>
      <c r="I71" s="24"/>
      <c r="J71" s="24"/>
      <c r="K71" s="61">
        <f t="shared" si="34"/>
        <v>0</v>
      </c>
      <c r="M71" s="109" t="str">
        <f t="shared" ref="M71:M75" si="37">IF(H71="Internal",K71,"0")</f>
        <v>0</v>
      </c>
      <c r="N71" s="109" t="str">
        <f t="shared" ref="N71:N75" si="38">IF(H71="Related",K71,"0")</f>
        <v>0</v>
      </c>
      <c r="O71" s="109" t="str">
        <f t="shared" ref="O71:O75" si="39">IF(H71="External",K71,"0")</f>
        <v>0</v>
      </c>
      <c r="P71" s="109" t="str">
        <f t="shared" ref="P71:P75" si="40">IF(I71="Yes",K71,"0")</f>
        <v>0</v>
      </c>
      <c r="Q71" s="109" t="str">
        <f t="shared" si="35"/>
        <v>0</v>
      </c>
      <c r="R71" s="109" t="str">
        <f t="shared" si="36"/>
        <v>0</v>
      </c>
    </row>
    <row r="72" spans="1:18" s="100" customFormat="1">
      <c r="A72" s="24" t="s">
        <v>107</v>
      </c>
      <c r="B72" s="107" t="s">
        <v>108</v>
      </c>
      <c r="C72" s="107"/>
      <c r="D72" s="24">
        <v>1</v>
      </c>
      <c r="E72" s="24"/>
      <c r="F72" s="72" t="str">
        <f>VLOOKUP($C$7,units[],2,FALSE)</f>
        <v>-</v>
      </c>
      <c r="G72" s="108"/>
      <c r="H72" s="24"/>
      <c r="I72" s="24"/>
      <c r="J72" s="24"/>
      <c r="K72" s="61">
        <f t="shared" si="34"/>
        <v>0</v>
      </c>
      <c r="M72" s="109" t="str">
        <f t="shared" si="37"/>
        <v>0</v>
      </c>
      <c r="N72" s="109" t="str">
        <f t="shared" si="38"/>
        <v>0</v>
      </c>
      <c r="O72" s="109" t="str">
        <f t="shared" si="39"/>
        <v>0</v>
      </c>
      <c r="P72" s="109" t="str">
        <f t="shared" si="40"/>
        <v>0</v>
      </c>
      <c r="Q72" s="109" t="str">
        <f t="shared" si="35"/>
        <v>0</v>
      </c>
      <c r="R72" s="109" t="str">
        <f t="shared" si="36"/>
        <v>0</v>
      </c>
    </row>
    <row r="73" spans="1:18" s="100" customFormat="1">
      <c r="A73" s="23" t="s">
        <v>109</v>
      </c>
      <c r="B73" s="107" t="s">
        <v>110</v>
      </c>
      <c r="C73" s="107"/>
      <c r="D73" s="24">
        <v>1</v>
      </c>
      <c r="E73" s="24"/>
      <c r="F73" s="72" t="str">
        <f>VLOOKUP($C$7,units[],2,FALSE)</f>
        <v>-</v>
      </c>
      <c r="G73" s="108"/>
      <c r="H73" s="24"/>
      <c r="I73" s="24"/>
      <c r="J73" s="24"/>
      <c r="K73" s="61">
        <f t="shared" si="34"/>
        <v>0</v>
      </c>
      <c r="M73" s="109" t="str">
        <f t="shared" si="37"/>
        <v>0</v>
      </c>
      <c r="N73" s="109" t="str">
        <f t="shared" si="38"/>
        <v>0</v>
      </c>
      <c r="O73" s="109" t="str">
        <f t="shared" si="39"/>
        <v>0</v>
      </c>
      <c r="P73" s="109" t="str">
        <f t="shared" si="40"/>
        <v>0</v>
      </c>
      <c r="Q73" s="109" t="str">
        <f t="shared" si="35"/>
        <v>0</v>
      </c>
      <c r="R73" s="109" t="str">
        <f t="shared" si="36"/>
        <v>0</v>
      </c>
    </row>
    <row r="74" spans="1:18" s="100" customFormat="1">
      <c r="A74" s="23" t="s">
        <v>111</v>
      </c>
      <c r="B74" s="107" t="s">
        <v>112</v>
      </c>
      <c r="C74" s="107"/>
      <c r="D74" s="24">
        <v>1</v>
      </c>
      <c r="E74" s="24"/>
      <c r="F74" s="72" t="str">
        <f>VLOOKUP($C$7,units[],2,FALSE)</f>
        <v>-</v>
      </c>
      <c r="G74" s="108"/>
      <c r="H74" s="24"/>
      <c r="I74" s="24"/>
      <c r="J74" s="24"/>
      <c r="K74" s="61">
        <f t="shared" si="34"/>
        <v>0</v>
      </c>
      <c r="M74" s="109" t="str">
        <f t="shared" si="37"/>
        <v>0</v>
      </c>
      <c r="N74" s="109" t="str">
        <f t="shared" si="38"/>
        <v>0</v>
      </c>
      <c r="O74" s="109" t="str">
        <f t="shared" si="39"/>
        <v>0</v>
      </c>
      <c r="P74" s="109" t="str">
        <f t="shared" si="40"/>
        <v>0</v>
      </c>
      <c r="Q74" s="109" t="str">
        <f t="shared" si="35"/>
        <v>0</v>
      </c>
      <c r="R74" s="109" t="str">
        <f t="shared" si="36"/>
        <v>0</v>
      </c>
    </row>
    <row r="75" spans="1:18" s="100" customFormat="1">
      <c r="A75" s="23" t="s">
        <v>113</v>
      </c>
      <c r="B75" s="107" t="s">
        <v>88</v>
      </c>
      <c r="C75" s="107"/>
      <c r="D75" s="24">
        <v>1</v>
      </c>
      <c r="E75" s="24"/>
      <c r="F75" s="72" t="str">
        <f>VLOOKUP($C$7,units[],2,FALSE)</f>
        <v>-</v>
      </c>
      <c r="G75" s="108"/>
      <c r="H75" s="24"/>
      <c r="I75" s="24"/>
      <c r="J75" s="24"/>
      <c r="K75" s="61">
        <f t="shared" si="34"/>
        <v>0</v>
      </c>
      <c r="M75" s="109" t="str">
        <f t="shared" si="37"/>
        <v>0</v>
      </c>
      <c r="N75" s="109" t="str">
        <f t="shared" si="38"/>
        <v>0</v>
      </c>
      <c r="O75" s="109" t="str">
        <f t="shared" si="39"/>
        <v>0</v>
      </c>
      <c r="P75" s="109" t="str">
        <f t="shared" si="40"/>
        <v>0</v>
      </c>
      <c r="Q75" s="109" t="str">
        <f t="shared" si="35"/>
        <v>0</v>
      </c>
      <c r="R75" s="109" t="str">
        <f t="shared" si="36"/>
        <v>0</v>
      </c>
    </row>
    <row r="76" spans="1:18" s="114" customFormat="1">
      <c r="A76" s="110" t="s">
        <v>55</v>
      </c>
      <c r="B76" s="111" t="s">
        <v>285</v>
      </c>
      <c r="C76" s="111"/>
      <c r="D76" s="111"/>
      <c r="E76" s="153">
        <f>SUM(E70:E75)</f>
        <v>0</v>
      </c>
      <c r="F76" s="112"/>
      <c r="G76" s="134"/>
      <c r="H76" s="112"/>
      <c r="I76" s="112"/>
      <c r="J76" s="112"/>
      <c r="K76" s="113">
        <f>SUM(K70:K75)</f>
        <v>0</v>
      </c>
      <c r="M76" s="121">
        <f>SUM(M70:M75)</f>
        <v>0</v>
      </c>
      <c r="N76" s="121">
        <f t="shared" ref="N76:O76" si="41">SUM(N70:N75)</f>
        <v>0</v>
      </c>
      <c r="O76" s="121">
        <f t="shared" si="41"/>
        <v>0</v>
      </c>
      <c r="P76" s="121">
        <f t="shared" ref="P76" si="42">SUM(P70:P75)</f>
        <v>0</v>
      </c>
      <c r="Q76" s="121">
        <f t="shared" ref="Q76" si="43">SUM(Q70:Q75)</f>
        <v>0</v>
      </c>
      <c r="R76" s="121">
        <f t="shared" ref="R76" si="44">SUM(R70:R75)</f>
        <v>0</v>
      </c>
    </row>
    <row r="77" spans="1:18" s="100" customFormat="1">
      <c r="A77" s="135"/>
      <c r="B77" s="120"/>
      <c r="C77" s="120"/>
      <c r="D77" s="120"/>
      <c r="E77" s="120"/>
      <c r="F77" s="136"/>
      <c r="G77" s="137"/>
      <c r="H77" s="136"/>
      <c r="I77" s="136"/>
      <c r="J77" s="136"/>
      <c r="K77" s="137"/>
      <c r="M77" s="117"/>
      <c r="N77" s="117"/>
      <c r="O77" s="117"/>
      <c r="P77" s="122"/>
      <c r="Q77" s="115"/>
    </row>
    <row r="78" spans="1:18" s="100" customFormat="1">
      <c r="A78" s="99" t="s">
        <v>56</v>
      </c>
      <c r="B78" s="202" t="s">
        <v>262</v>
      </c>
      <c r="C78" s="202"/>
      <c r="D78" s="202"/>
      <c r="E78" s="202"/>
      <c r="F78" s="202"/>
      <c r="G78" s="202"/>
      <c r="H78" s="202"/>
      <c r="I78" s="202"/>
      <c r="J78" s="202"/>
      <c r="K78" s="202"/>
      <c r="M78" s="199" t="s">
        <v>342</v>
      </c>
      <c r="N78" s="199"/>
      <c r="O78" s="199"/>
      <c r="P78" s="241" t="s">
        <v>294</v>
      </c>
      <c r="Q78" s="241"/>
      <c r="R78" s="241"/>
    </row>
    <row r="79" spans="1:18" s="100" customFormat="1" ht="25.5">
      <c r="A79" s="218" t="s">
        <v>296</v>
      </c>
      <c r="B79" s="184" t="s">
        <v>297</v>
      </c>
      <c r="C79" s="184" t="s">
        <v>298</v>
      </c>
      <c r="D79" s="186" t="s">
        <v>333</v>
      </c>
      <c r="E79" s="188" t="s">
        <v>317</v>
      </c>
      <c r="F79" s="189"/>
      <c r="G79" s="102" t="s">
        <v>299</v>
      </c>
      <c r="H79" s="102" t="s">
        <v>342</v>
      </c>
      <c r="I79" s="102" t="s">
        <v>295</v>
      </c>
      <c r="J79" s="102" t="s">
        <v>350</v>
      </c>
      <c r="K79" s="195" t="s">
        <v>293</v>
      </c>
      <c r="M79" s="197" t="s">
        <v>343</v>
      </c>
      <c r="N79" s="197" t="s">
        <v>344</v>
      </c>
      <c r="O79" s="197" t="s">
        <v>345</v>
      </c>
      <c r="P79" s="241" t="s">
        <v>293</v>
      </c>
      <c r="Q79" s="242" t="s">
        <v>309</v>
      </c>
      <c r="R79" s="242" t="s">
        <v>310</v>
      </c>
    </row>
    <row r="80" spans="1:18" s="100" customFormat="1" ht="43.9" customHeight="1">
      <c r="A80" s="219"/>
      <c r="B80" s="185"/>
      <c r="C80" s="185"/>
      <c r="D80" s="187"/>
      <c r="E80" s="103" t="s">
        <v>355</v>
      </c>
      <c r="F80" s="104" t="s">
        <v>358</v>
      </c>
      <c r="G80" s="103" t="s">
        <v>351</v>
      </c>
      <c r="H80" s="103" t="s">
        <v>353</v>
      </c>
      <c r="I80" s="103" t="s">
        <v>352</v>
      </c>
      <c r="J80" s="103" t="s">
        <v>354</v>
      </c>
      <c r="K80" s="196"/>
      <c r="M80" s="198"/>
      <c r="N80" s="198"/>
      <c r="O80" s="198"/>
      <c r="P80" s="241"/>
      <c r="Q80" s="242"/>
      <c r="R80" s="242"/>
    </row>
    <row r="81" spans="1:18" s="100" customFormat="1">
      <c r="A81" s="24" t="s">
        <v>114</v>
      </c>
      <c r="B81" s="107" t="s">
        <v>115</v>
      </c>
      <c r="C81" s="107"/>
      <c r="D81" s="24">
        <v>1</v>
      </c>
      <c r="E81" s="107"/>
      <c r="F81" s="72" t="str">
        <f>VLOOKUP($C$7,units[],2,FALSE)</f>
        <v>-</v>
      </c>
      <c r="G81" s="108"/>
      <c r="H81" s="24"/>
      <c r="I81" s="24"/>
      <c r="J81" s="24"/>
      <c r="K81" s="61">
        <f t="shared" ref="K81:K92" si="45">D81*E81*G81</f>
        <v>0</v>
      </c>
      <c r="M81" s="109" t="str">
        <f>IF(H81="Internal",K81,"0")</f>
        <v>0</v>
      </c>
      <c r="N81" s="109" t="str">
        <f>IF(H81="Related",K81,"0")</f>
        <v>0</v>
      </c>
      <c r="O81" s="109" t="str">
        <f>IF(H81="External",K81,"0")</f>
        <v>0</v>
      </c>
      <c r="P81" s="109" t="str">
        <f>IF(I81="Yes",K81,"0")</f>
        <v>0</v>
      </c>
      <c r="Q81" s="109" t="str">
        <f t="shared" ref="Q81:Q92" si="46">IF(J81="No",P81,"0")</f>
        <v>0</v>
      </c>
      <c r="R81" s="109" t="str">
        <f t="shared" ref="R81:R92" si="47">IF(J81="Yes",P81,"0")</f>
        <v>0</v>
      </c>
    </row>
    <row r="82" spans="1:18" s="100" customFormat="1">
      <c r="A82" s="24" t="s">
        <v>116</v>
      </c>
      <c r="B82" s="107" t="s">
        <v>117</v>
      </c>
      <c r="C82" s="107"/>
      <c r="D82" s="24">
        <v>1</v>
      </c>
      <c r="E82" s="24"/>
      <c r="F82" s="72" t="str">
        <f>VLOOKUP($C$7,units[],2,FALSE)</f>
        <v>-</v>
      </c>
      <c r="G82" s="108"/>
      <c r="H82" s="24"/>
      <c r="I82" s="24"/>
      <c r="J82" s="24"/>
      <c r="K82" s="61">
        <f t="shared" si="45"/>
        <v>0</v>
      </c>
      <c r="M82" s="109" t="str">
        <f t="shared" ref="M82:M92" si="48">IF(H82="Internal",K82,"0")</f>
        <v>0</v>
      </c>
      <c r="N82" s="109" t="str">
        <f t="shared" ref="N82:N92" si="49">IF(H82="Related",K82,"0")</f>
        <v>0</v>
      </c>
      <c r="O82" s="109" t="str">
        <f t="shared" ref="O82:O92" si="50">IF(H82="External",K82,"0")</f>
        <v>0</v>
      </c>
      <c r="P82" s="109" t="str">
        <f t="shared" ref="P82:P92" si="51">IF(I82="Yes",K82,"0")</f>
        <v>0</v>
      </c>
      <c r="Q82" s="109" t="str">
        <f t="shared" si="46"/>
        <v>0</v>
      </c>
      <c r="R82" s="109" t="str">
        <f t="shared" si="47"/>
        <v>0</v>
      </c>
    </row>
    <row r="83" spans="1:18" s="100" customFormat="1">
      <c r="A83" s="24" t="s">
        <v>118</v>
      </c>
      <c r="B83" s="107" t="s">
        <v>119</v>
      </c>
      <c r="C83" s="107"/>
      <c r="D83" s="24">
        <v>1</v>
      </c>
      <c r="E83" s="24"/>
      <c r="F83" s="72" t="str">
        <f>VLOOKUP($C$7,units[],2,FALSE)</f>
        <v>-</v>
      </c>
      <c r="G83" s="108"/>
      <c r="H83" s="24"/>
      <c r="I83" s="24"/>
      <c r="J83" s="24"/>
      <c r="K83" s="61">
        <f t="shared" si="45"/>
        <v>0</v>
      </c>
      <c r="M83" s="109" t="str">
        <f t="shared" si="48"/>
        <v>0</v>
      </c>
      <c r="N83" s="109" t="str">
        <f t="shared" si="49"/>
        <v>0</v>
      </c>
      <c r="O83" s="109" t="str">
        <f t="shared" si="50"/>
        <v>0</v>
      </c>
      <c r="P83" s="109" t="str">
        <f t="shared" si="51"/>
        <v>0</v>
      </c>
      <c r="Q83" s="109" t="str">
        <f t="shared" si="46"/>
        <v>0</v>
      </c>
      <c r="R83" s="109" t="str">
        <f t="shared" si="47"/>
        <v>0</v>
      </c>
    </row>
    <row r="84" spans="1:18" s="100" customFormat="1">
      <c r="A84" s="24" t="s">
        <v>120</v>
      </c>
      <c r="B84" s="107" t="s">
        <v>121</v>
      </c>
      <c r="C84" s="107"/>
      <c r="D84" s="24">
        <v>1</v>
      </c>
      <c r="E84" s="24"/>
      <c r="F84" s="72" t="str">
        <f>VLOOKUP($C$7,units[],2,FALSE)</f>
        <v>-</v>
      </c>
      <c r="G84" s="108"/>
      <c r="H84" s="24"/>
      <c r="I84" s="24"/>
      <c r="J84" s="24"/>
      <c r="K84" s="61">
        <f t="shared" si="45"/>
        <v>0</v>
      </c>
      <c r="M84" s="109" t="str">
        <f t="shared" si="48"/>
        <v>0</v>
      </c>
      <c r="N84" s="109" t="str">
        <f t="shared" si="49"/>
        <v>0</v>
      </c>
      <c r="O84" s="109" t="str">
        <f t="shared" si="50"/>
        <v>0</v>
      </c>
      <c r="P84" s="109" t="str">
        <f t="shared" si="51"/>
        <v>0</v>
      </c>
      <c r="Q84" s="109" t="str">
        <f t="shared" si="46"/>
        <v>0</v>
      </c>
      <c r="R84" s="109" t="str">
        <f t="shared" si="47"/>
        <v>0</v>
      </c>
    </row>
    <row r="85" spans="1:18" s="100" customFormat="1">
      <c r="A85" s="24" t="s">
        <v>122</v>
      </c>
      <c r="B85" s="107" t="s">
        <v>123</v>
      </c>
      <c r="C85" s="107"/>
      <c r="D85" s="24">
        <v>1</v>
      </c>
      <c r="E85" s="24"/>
      <c r="F85" s="72" t="str">
        <f>VLOOKUP($C$7,units[],2,FALSE)</f>
        <v>-</v>
      </c>
      <c r="G85" s="108"/>
      <c r="H85" s="24"/>
      <c r="I85" s="24"/>
      <c r="J85" s="24"/>
      <c r="K85" s="61">
        <f t="shared" si="45"/>
        <v>0</v>
      </c>
      <c r="M85" s="109" t="str">
        <f t="shared" si="48"/>
        <v>0</v>
      </c>
      <c r="N85" s="109" t="str">
        <f t="shared" si="49"/>
        <v>0</v>
      </c>
      <c r="O85" s="109" t="str">
        <f t="shared" si="50"/>
        <v>0</v>
      </c>
      <c r="P85" s="109" t="str">
        <f t="shared" si="51"/>
        <v>0</v>
      </c>
      <c r="Q85" s="109" t="str">
        <f t="shared" si="46"/>
        <v>0</v>
      </c>
      <c r="R85" s="109" t="str">
        <f t="shared" si="47"/>
        <v>0</v>
      </c>
    </row>
    <row r="86" spans="1:18" s="100" customFormat="1">
      <c r="A86" s="24" t="s">
        <v>124</v>
      </c>
      <c r="B86" s="107" t="s">
        <v>125</v>
      </c>
      <c r="C86" s="107"/>
      <c r="D86" s="24">
        <v>1</v>
      </c>
      <c r="E86" s="24"/>
      <c r="F86" s="72" t="str">
        <f>VLOOKUP($C$7,units[],2,FALSE)</f>
        <v>-</v>
      </c>
      <c r="G86" s="108"/>
      <c r="H86" s="24"/>
      <c r="I86" s="24"/>
      <c r="J86" s="24"/>
      <c r="K86" s="61">
        <f t="shared" si="45"/>
        <v>0</v>
      </c>
      <c r="M86" s="109" t="str">
        <f t="shared" si="48"/>
        <v>0</v>
      </c>
      <c r="N86" s="109" t="str">
        <f t="shared" si="49"/>
        <v>0</v>
      </c>
      <c r="O86" s="109" t="str">
        <f t="shared" si="50"/>
        <v>0</v>
      </c>
      <c r="P86" s="109" t="str">
        <f t="shared" si="51"/>
        <v>0</v>
      </c>
      <c r="Q86" s="109" t="str">
        <f t="shared" si="46"/>
        <v>0</v>
      </c>
      <c r="R86" s="109" t="str">
        <f t="shared" si="47"/>
        <v>0</v>
      </c>
    </row>
    <row r="87" spans="1:18" s="100" customFormat="1">
      <c r="A87" s="23" t="s">
        <v>320</v>
      </c>
      <c r="B87" s="107" t="s">
        <v>321</v>
      </c>
      <c r="C87" s="107"/>
      <c r="D87" s="24">
        <v>1</v>
      </c>
      <c r="E87" s="24"/>
      <c r="F87" s="72" t="str">
        <f>VLOOKUP($C$7,units[],2,FALSE)</f>
        <v>-</v>
      </c>
      <c r="G87" s="108"/>
      <c r="H87" s="24"/>
      <c r="I87" s="24"/>
      <c r="J87" s="24"/>
      <c r="K87" s="61">
        <f t="shared" si="45"/>
        <v>0</v>
      </c>
      <c r="M87" s="109" t="str">
        <f t="shared" si="48"/>
        <v>0</v>
      </c>
      <c r="N87" s="109" t="str">
        <f t="shared" si="49"/>
        <v>0</v>
      </c>
      <c r="O87" s="109" t="str">
        <f t="shared" si="50"/>
        <v>0</v>
      </c>
      <c r="P87" s="109" t="str">
        <f t="shared" si="51"/>
        <v>0</v>
      </c>
      <c r="Q87" s="109" t="str">
        <f t="shared" si="46"/>
        <v>0</v>
      </c>
      <c r="R87" s="109" t="str">
        <f t="shared" si="47"/>
        <v>0</v>
      </c>
    </row>
    <row r="88" spans="1:18" s="100" customFormat="1">
      <c r="A88" s="23" t="s">
        <v>322</v>
      </c>
      <c r="B88" s="107" t="s">
        <v>323</v>
      </c>
      <c r="C88" s="107"/>
      <c r="D88" s="24">
        <v>1</v>
      </c>
      <c r="E88" s="24"/>
      <c r="F88" s="72" t="str">
        <f>VLOOKUP($C$7,units[],2,FALSE)</f>
        <v>-</v>
      </c>
      <c r="G88" s="108"/>
      <c r="H88" s="24"/>
      <c r="I88" s="24"/>
      <c r="J88" s="24"/>
      <c r="K88" s="61">
        <f t="shared" si="45"/>
        <v>0</v>
      </c>
      <c r="M88" s="109" t="str">
        <f t="shared" si="48"/>
        <v>0</v>
      </c>
      <c r="N88" s="109" t="str">
        <f t="shared" si="49"/>
        <v>0</v>
      </c>
      <c r="O88" s="109" t="str">
        <f t="shared" si="50"/>
        <v>0</v>
      </c>
      <c r="P88" s="109" t="str">
        <f t="shared" si="51"/>
        <v>0</v>
      </c>
      <c r="Q88" s="109" t="str">
        <f t="shared" si="46"/>
        <v>0</v>
      </c>
      <c r="R88" s="109" t="str">
        <f t="shared" si="47"/>
        <v>0</v>
      </c>
    </row>
    <row r="89" spans="1:18" s="100" customFormat="1">
      <c r="A89" s="23" t="s">
        <v>325</v>
      </c>
      <c r="B89" s="107" t="s">
        <v>324</v>
      </c>
      <c r="C89" s="107"/>
      <c r="D89" s="24">
        <v>1</v>
      </c>
      <c r="E89" s="24"/>
      <c r="F89" s="72" t="str">
        <f>VLOOKUP($C$7,units[],2,FALSE)</f>
        <v>-</v>
      </c>
      <c r="G89" s="108"/>
      <c r="H89" s="24"/>
      <c r="I89" s="24"/>
      <c r="J89" s="24"/>
      <c r="K89" s="61">
        <f t="shared" si="45"/>
        <v>0</v>
      </c>
      <c r="M89" s="109" t="str">
        <f t="shared" si="48"/>
        <v>0</v>
      </c>
      <c r="N89" s="109" t="str">
        <f t="shared" si="49"/>
        <v>0</v>
      </c>
      <c r="O89" s="109" t="str">
        <f t="shared" si="50"/>
        <v>0</v>
      </c>
      <c r="P89" s="109" t="str">
        <f t="shared" si="51"/>
        <v>0</v>
      </c>
      <c r="Q89" s="109" t="str">
        <f t="shared" si="46"/>
        <v>0</v>
      </c>
      <c r="R89" s="109" t="str">
        <f t="shared" si="47"/>
        <v>0</v>
      </c>
    </row>
    <row r="90" spans="1:18" s="100" customFormat="1">
      <c r="A90" s="23" t="s">
        <v>326</v>
      </c>
      <c r="B90" s="107" t="s">
        <v>327</v>
      </c>
      <c r="C90" s="107"/>
      <c r="D90" s="24">
        <v>1</v>
      </c>
      <c r="E90" s="24"/>
      <c r="F90" s="72" t="str">
        <f>VLOOKUP($C$7,units[],2,FALSE)</f>
        <v>-</v>
      </c>
      <c r="G90" s="108"/>
      <c r="H90" s="24"/>
      <c r="I90" s="24"/>
      <c r="J90" s="24"/>
      <c r="K90" s="61">
        <f t="shared" si="45"/>
        <v>0</v>
      </c>
      <c r="M90" s="109" t="str">
        <f t="shared" si="48"/>
        <v>0</v>
      </c>
      <c r="N90" s="109" t="str">
        <f t="shared" si="49"/>
        <v>0</v>
      </c>
      <c r="O90" s="109" t="str">
        <f t="shared" si="50"/>
        <v>0</v>
      </c>
      <c r="P90" s="109" t="str">
        <f t="shared" si="51"/>
        <v>0</v>
      </c>
      <c r="Q90" s="109" t="str">
        <f t="shared" si="46"/>
        <v>0</v>
      </c>
      <c r="R90" s="109" t="str">
        <f t="shared" si="47"/>
        <v>0</v>
      </c>
    </row>
    <row r="91" spans="1:18" s="100" customFormat="1">
      <c r="A91" s="24" t="s">
        <v>126</v>
      </c>
      <c r="B91" s="107" t="s">
        <v>127</v>
      </c>
      <c r="C91" s="107"/>
      <c r="D91" s="24">
        <v>1</v>
      </c>
      <c r="E91" s="24"/>
      <c r="F91" s="72" t="str">
        <f>VLOOKUP($C$7,units[],2,FALSE)</f>
        <v>-</v>
      </c>
      <c r="G91" s="108"/>
      <c r="H91" s="24"/>
      <c r="I91" s="24"/>
      <c r="J91" s="24"/>
      <c r="K91" s="61">
        <f t="shared" si="45"/>
        <v>0</v>
      </c>
      <c r="M91" s="109" t="str">
        <f t="shared" si="48"/>
        <v>0</v>
      </c>
      <c r="N91" s="109" t="str">
        <f t="shared" si="49"/>
        <v>0</v>
      </c>
      <c r="O91" s="109" t="str">
        <f t="shared" si="50"/>
        <v>0</v>
      </c>
      <c r="P91" s="109" t="str">
        <f t="shared" si="51"/>
        <v>0</v>
      </c>
      <c r="Q91" s="109" t="str">
        <f t="shared" si="46"/>
        <v>0</v>
      </c>
      <c r="R91" s="109" t="str">
        <f t="shared" si="47"/>
        <v>0</v>
      </c>
    </row>
    <row r="92" spans="1:18" s="100" customFormat="1">
      <c r="A92" s="24" t="s">
        <v>128</v>
      </c>
      <c r="B92" s="107" t="s">
        <v>88</v>
      </c>
      <c r="C92" s="107"/>
      <c r="D92" s="24">
        <v>1</v>
      </c>
      <c r="E92" s="24"/>
      <c r="F92" s="72" t="str">
        <f>VLOOKUP($C$7,units[],2,FALSE)</f>
        <v>-</v>
      </c>
      <c r="G92" s="108"/>
      <c r="H92" s="24"/>
      <c r="I92" s="24"/>
      <c r="J92" s="24"/>
      <c r="K92" s="61">
        <f t="shared" si="45"/>
        <v>0</v>
      </c>
      <c r="M92" s="109" t="str">
        <f t="shared" si="48"/>
        <v>0</v>
      </c>
      <c r="N92" s="109" t="str">
        <f t="shared" si="49"/>
        <v>0</v>
      </c>
      <c r="O92" s="109" t="str">
        <f t="shared" si="50"/>
        <v>0</v>
      </c>
      <c r="P92" s="109" t="str">
        <f t="shared" si="51"/>
        <v>0</v>
      </c>
      <c r="Q92" s="109" t="str">
        <f t="shared" si="46"/>
        <v>0</v>
      </c>
      <c r="R92" s="109" t="str">
        <f t="shared" si="47"/>
        <v>0</v>
      </c>
    </row>
    <row r="93" spans="1:18" s="114" customFormat="1">
      <c r="A93" s="110" t="s">
        <v>56</v>
      </c>
      <c r="B93" s="138" t="s">
        <v>362</v>
      </c>
      <c r="C93" s="138"/>
      <c r="D93" s="138"/>
      <c r="E93" s="153">
        <f>SUM(E81:E92)</f>
        <v>0</v>
      </c>
      <c r="F93" s="124"/>
      <c r="G93" s="139"/>
      <c r="H93" s="124"/>
      <c r="I93" s="124"/>
      <c r="J93" s="124"/>
      <c r="K93" s="113">
        <f>SUM(K81:K92)</f>
        <v>0</v>
      </c>
      <c r="M93" s="121">
        <f>SUM(M81:M92)</f>
        <v>0</v>
      </c>
      <c r="N93" s="121">
        <f t="shared" ref="N93:O93" si="52">SUM(N81:N92)</f>
        <v>0</v>
      </c>
      <c r="O93" s="121">
        <f t="shared" si="52"/>
        <v>0</v>
      </c>
      <c r="P93" s="121">
        <f t="shared" ref="P93" si="53">SUM(P81:P92)</f>
        <v>0</v>
      </c>
      <c r="Q93" s="121">
        <f t="shared" ref="Q93" si="54">SUM(Q81:Q92)</f>
        <v>0</v>
      </c>
      <c r="R93" s="121">
        <f t="shared" ref="R93" si="55">SUM(R81:R92)</f>
        <v>0</v>
      </c>
    </row>
    <row r="94" spans="1:18" s="100" customFormat="1">
      <c r="A94" s="135"/>
      <c r="B94" s="120"/>
      <c r="C94" s="120"/>
      <c r="D94" s="120"/>
      <c r="E94" s="120"/>
      <c r="F94" s="136"/>
      <c r="G94" s="137"/>
      <c r="H94" s="136"/>
      <c r="I94" s="136"/>
      <c r="J94" s="136"/>
      <c r="K94" s="137"/>
      <c r="M94" s="117"/>
      <c r="N94" s="117"/>
      <c r="O94" s="117"/>
      <c r="P94" s="122"/>
      <c r="Q94" s="115"/>
    </row>
    <row r="95" spans="1:18" s="100" customFormat="1">
      <c r="A95" s="99" t="s">
        <v>57</v>
      </c>
      <c r="B95" s="202" t="s">
        <v>263</v>
      </c>
      <c r="C95" s="202"/>
      <c r="D95" s="202"/>
      <c r="E95" s="202"/>
      <c r="F95" s="202"/>
      <c r="G95" s="202"/>
      <c r="H95" s="202"/>
      <c r="I95" s="202"/>
      <c r="J95" s="202"/>
      <c r="K95" s="202"/>
      <c r="M95" s="199" t="s">
        <v>342</v>
      </c>
      <c r="N95" s="199"/>
      <c r="O95" s="199"/>
      <c r="P95" s="241" t="s">
        <v>294</v>
      </c>
      <c r="Q95" s="241"/>
      <c r="R95" s="241"/>
    </row>
    <row r="96" spans="1:18" s="100" customFormat="1" ht="25.5">
      <c r="A96" s="218" t="s">
        <v>296</v>
      </c>
      <c r="B96" s="184" t="s">
        <v>297</v>
      </c>
      <c r="C96" s="184" t="s">
        <v>298</v>
      </c>
      <c r="D96" s="186" t="s">
        <v>333</v>
      </c>
      <c r="E96" s="188" t="s">
        <v>317</v>
      </c>
      <c r="F96" s="189"/>
      <c r="G96" s="102" t="s">
        <v>299</v>
      </c>
      <c r="H96" s="102" t="s">
        <v>342</v>
      </c>
      <c r="I96" s="102" t="s">
        <v>295</v>
      </c>
      <c r="J96" s="102" t="s">
        <v>350</v>
      </c>
      <c r="K96" s="195" t="s">
        <v>293</v>
      </c>
      <c r="M96" s="197" t="s">
        <v>343</v>
      </c>
      <c r="N96" s="197" t="s">
        <v>344</v>
      </c>
      <c r="O96" s="197" t="s">
        <v>345</v>
      </c>
      <c r="P96" s="241" t="s">
        <v>293</v>
      </c>
      <c r="Q96" s="242" t="s">
        <v>309</v>
      </c>
      <c r="R96" s="242" t="s">
        <v>310</v>
      </c>
    </row>
    <row r="97" spans="1:18" s="100" customFormat="1" ht="43.9" customHeight="1">
      <c r="A97" s="219"/>
      <c r="B97" s="185"/>
      <c r="C97" s="185"/>
      <c r="D97" s="187"/>
      <c r="E97" s="103" t="s">
        <v>355</v>
      </c>
      <c r="F97" s="104" t="s">
        <v>358</v>
      </c>
      <c r="G97" s="103" t="s">
        <v>351</v>
      </c>
      <c r="H97" s="103" t="s">
        <v>353</v>
      </c>
      <c r="I97" s="103" t="s">
        <v>352</v>
      </c>
      <c r="J97" s="103" t="s">
        <v>354</v>
      </c>
      <c r="K97" s="196"/>
      <c r="M97" s="198"/>
      <c r="N97" s="198"/>
      <c r="O97" s="198"/>
      <c r="P97" s="241"/>
      <c r="Q97" s="242"/>
      <c r="R97" s="242"/>
    </row>
    <row r="98" spans="1:18" s="100" customFormat="1">
      <c r="A98" s="24" t="s">
        <v>129</v>
      </c>
      <c r="B98" s="119" t="s">
        <v>130</v>
      </c>
      <c r="C98" s="107"/>
      <c r="D98" s="24">
        <v>1</v>
      </c>
      <c r="E98" s="24"/>
      <c r="F98" s="72" t="str">
        <f>VLOOKUP($C$7,units[],2,FALSE)</f>
        <v>-</v>
      </c>
      <c r="G98" s="108"/>
      <c r="H98" s="24"/>
      <c r="I98" s="24"/>
      <c r="J98" s="24"/>
      <c r="K98" s="61">
        <f t="shared" ref="K98:K100" si="56">D98*E98*G98</f>
        <v>0</v>
      </c>
      <c r="M98" s="109" t="str">
        <f>IF(H98="Internal",K98,"0")</f>
        <v>0</v>
      </c>
      <c r="N98" s="109" t="str">
        <f>IF(H98="Related",K98,"0")</f>
        <v>0</v>
      </c>
      <c r="O98" s="109" t="str">
        <f>IF(H98="External",K98,"0")</f>
        <v>0</v>
      </c>
      <c r="P98" s="109" t="str">
        <f>IF(I98="Yes",K98,"0")</f>
        <v>0</v>
      </c>
      <c r="Q98" s="109" t="str">
        <f t="shared" ref="Q98:Q100" si="57">IF(J98="No",P98,"0")</f>
        <v>0</v>
      </c>
      <c r="R98" s="109" t="str">
        <f t="shared" ref="R98:R100" si="58">IF(J98="Yes",P98,"0")</f>
        <v>0</v>
      </c>
    </row>
    <row r="99" spans="1:18" s="100" customFormat="1">
      <c r="A99" s="24" t="s">
        <v>131</v>
      </c>
      <c r="B99" s="119" t="s">
        <v>132</v>
      </c>
      <c r="C99" s="107"/>
      <c r="D99" s="24">
        <v>1</v>
      </c>
      <c r="E99" s="24"/>
      <c r="F99" s="72" t="str">
        <f>VLOOKUP($C$7,units[],2,FALSE)</f>
        <v>-</v>
      </c>
      <c r="G99" s="108"/>
      <c r="H99" s="24"/>
      <c r="I99" s="24"/>
      <c r="J99" s="24"/>
      <c r="K99" s="61">
        <f t="shared" si="56"/>
        <v>0</v>
      </c>
      <c r="M99" s="109" t="str">
        <f t="shared" ref="M99:M100" si="59">IF(H99="Internal",K99,"0")</f>
        <v>0</v>
      </c>
      <c r="N99" s="109" t="str">
        <f t="shared" ref="N99:N100" si="60">IF(H99="Related",K99,"0")</f>
        <v>0</v>
      </c>
      <c r="O99" s="109" t="str">
        <f t="shared" ref="O99:O100" si="61">IF(H99="External",K99,"0")</f>
        <v>0</v>
      </c>
      <c r="P99" s="109" t="str">
        <f t="shared" ref="P99:P100" si="62">IF(I99="Yes",K99,"0")</f>
        <v>0</v>
      </c>
      <c r="Q99" s="109" t="str">
        <f t="shared" si="57"/>
        <v>0</v>
      </c>
      <c r="R99" s="109" t="str">
        <f t="shared" si="58"/>
        <v>0</v>
      </c>
    </row>
    <row r="100" spans="1:18" s="100" customFormat="1">
      <c r="A100" s="24" t="s">
        <v>133</v>
      </c>
      <c r="B100" s="107" t="s">
        <v>88</v>
      </c>
      <c r="C100" s="107"/>
      <c r="D100" s="24">
        <v>1</v>
      </c>
      <c r="E100" s="24"/>
      <c r="F100" s="72" t="str">
        <f>VLOOKUP($C$7,units[],2,FALSE)</f>
        <v>-</v>
      </c>
      <c r="G100" s="108"/>
      <c r="H100" s="24"/>
      <c r="I100" s="24"/>
      <c r="J100" s="24"/>
      <c r="K100" s="61">
        <f t="shared" si="56"/>
        <v>0</v>
      </c>
      <c r="M100" s="109" t="str">
        <f t="shared" si="59"/>
        <v>0</v>
      </c>
      <c r="N100" s="109" t="str">
        <f t="shared" si="60"/>
        <v>0</v>
      </c>
      <c r="O100" s="109" t="str">
        <f t="shared" si="61"/>
        <v>0</v>
      </c>
      <c r="P100" s="109" t="str">
        <f t="shared" si="62"/>
        <v>0</v>
      </c>
      <c r="Q100" s="109" t="str">
        <f t="shared" si="57"/>
        <v>0</v>
      </c>
      <c r="R100" s="109" t="str">
        <f t="shared" si="58"/>
        <v>0</v>
      </c>
    </row>
    <row r="101" spans="1:18" s="114" customFormat="1">
      <c r="A101" s="110" t="s">
        <v>57</v>
      </c>
      <c r="B101" s="138" t="s">
        <v>286</v>
      </c>
      <c r="C101" s="138"/>
      <c r="D101" s="138"/>
      <c r="E101" s="153">
        <f>SUM(E98:E100)</f>
        <v>0</v>
      </c>
      <c r="F101" s="124"/>
      <c r="G101" s="139"/>
      <c r="H101" s="124"/>
      <c r="I101" s="124"/>
      <c r="J101" s="124"/>
      <c r="K101" s="113">
        <f>SUM(K98:K100)</f>
        <v>0</v>
      </c>
      <c r="M101" s="121">
        <f>SUM(M98:M100)</f>
        <v>0</v>
      </c>
      <c r="N101" s="121">
        <f>SUM(N98:N100)</f>
        <v>0</v>
      </c>
      <c r="O101" s="121">
        <f>SUM(O98:O100)</f>
        <v>0</v>
      </c>
      <c r="P101" s="121">
        <f t="shared" ref="P101:R101" si="63">SUM(P98:P100)</f>
        <v>0</v>
      </c>
      <c r="Q101" s="121">
        <f t="shared" si="63"/>
        <v>0</v>
      </c>
      <c r="R101" s="121">
        <f t="shared" si="63"/>
        <v>0</v>
      </c>
    </row>
    <row r="102" spans="1:18" s="100" customFormat="1">
      <c r="A102" s="135"/>
      <c r="B102" s="120"/>
      <c r="C102" s="120"/>
      <c r="D102" s="120"/>
      <c r="E102" s="120"/>
      <c r="F102" s="136"/>
      <c r="G102" s="137"/>
      <c r="H102" s="136"/>
      <c r="I102" s="136"/>
      <c r="J102" s="136"/>
      <c r="K102" s="137"/>
      <c r="M102" s="117"/>
      <c r="N102" s="117"/>
      <c r="O102" s="117"/>
      <c r="P102" s="122"/>
      <c r="Q102" s="115"/>
    </row>
    <row r="103" spans="1:18" s="100" customFormat="1">
      <c r="A103" s="99" t="s">
        <v>58</v>
      </c>
      <c r="B103" s="202" t="s">
        <v>264</v>
      </c>
      <c r="C103" s="202"/>
      <c r="D103" s="202"/>
      <c r="E103" s="202"/>
      <c r="F103" s="202"/>
      <c r="G103" s="202"/>
      <c r="H103" s="202"/>
      <c r="I103" s="202"/>
      <c r="J103" s="202"/>
      <c r="K103" s="202"/>
      <c r="M103" s="199" t="s">
        <v>342</v>
      </c>
      <c r="N103" s="199"/>
      <c r="O103" s="199"/>
      <c r="P103" s="241" t="s">
        <v>294</v>
      </c>
      <c r="Q103" s="241"/>
      <c r="R103" s="241"/>
    </row>
    <row r="104" spans="1:18" s="100" customFormat="1" ht="25.9" customHeight="1">
      <c r="A104" s="218" t="s">
        <v>296</v>
      </c>
      <c r="B104" s="184" t="s">
        <v>297</v>
      </c>
      <c r="C104" s="184" t="s">
        <v>298</v>
      </c>
      <c r="D104" s="186" t="s">
        <v>333</v>
      </c>
      <c r="E104" s="188" t="s">
        <v>317</v>
      </c>
      <c r="F104" s="189"/>
      <c r="G104" s="102" t="s">
        <v>299</v>
      </c>
      <c r="H104" s="102" t="s">
        <v>342</v>
      </c>
      <c r="I104" s="102" t="s">
        <v>295</v>
      </c>
      <c r="J104" s="102" t="s">
        <v>350</v>
      </c>
      <c r="K104" s="195" t="s">
        <v>293</v>
      </c>
      <c r="M104" s="197" t="s">
        <v>343</v>
      </c>
      <c r="N104" s="197" t="s">
        <v>344</v>
      </c>
      <c r="O104" s="197" t="s">
        <v>345</v>
      </c>
      <c r="P104" s="241" t="s">
        <v>293</v>
      </c>
      <c r="Q104" s="242" t="s">
        <v>309</v>
      </c>
      <c r="R104" s="242" t="s">
        <v>310</v>
      </c>
    </row>
    <row r="105" spans="1:18" s="100" customFormat="1" ht="43.9" customHeight="1">
      <c r="A105" s="219"/>
      <c r="B105" s="185"/>
      <c r="C105" s="185"/>
      <c r="D105" s="187"/>
      <c r="E105" s="103" t="s">
        <v>355</v>
      </c>
      <c r="F105" s="104" t="s">
        <v>358</v>
      </c>
      <c r="G105" s="103" t="s">
        <v>351</v>
      </c>
      <c r="H105" s="103" t="s">
        <v>353</v>
      </c>
      <c r="I105" s="103" t="s">
        <v>352</v>
      </c>
      <c r="J105" s="103" t="s">
        <v>354</v>
      </c>
      <c r="K105" s="196"/>
      <c r="M105" s="198"/>
      <c r="N105" s="198"/>
      <c r="O105" s="198"/>
      <c r="P105" s="241"/>
      <c r="Q105" s="242"/>
      <c r="R105" s="242"/>
    </row>
    <row r="106" spans="1:18" s="100" customFormat="1">
      <c r="A106" s="24" t="s">
        <v>134</v>
      </c>
      <c r="B106" s="107" t="s">
        <v>135</v>
      </c>
      <c r="C106" s="107"/>
      <c r="D106" s="24">
        <v>1</v>
      </c>
      <c r="E106" s="24"/>
      <c r="F106" s="72" t="str">
        <f>VLOOKUP($C$7,units[],2,FALSE)</f>
        <v>-</v>
      </c>
      <c r="G106" s="108"/>
      <c r="H106" s="24"/>
      <c r="I106" s="24"/>
      <c r="J106" s="24"/>
      <c r="K106" s="61">
        <f>D106*E106*G106</f>
        <v>0</v>
      </c>
      <c r="M106" s="109" t="str">
        <f>IF(H106="Internal",K106,"0")</f>
        <v>0</v>
      </c>
      <c r="N106" s="109" t="str">
        <f>IF(H106="Related",K106,"0")</f>
        <v>0</v>
      </c>
      <c r="O106" s="109" t="str">
        <f>IF(H106="External",K106,"0")</f>
        <v>0</v>
      </c>
      <c r="P106" s="109" t="str">
        <f>IF(I106="Yes",K106,"0")</f>
        <v>0</v>
      </c>
      <c r="Q106" s="109" t="str">
        <f t="shared" ref="Q106:Q107" si="64">IF(J106="No",P106,"0")</f>
        <v>0</v>
      </c>
      <c r="R106" s="109" t="str">
        <f t="shared" ref="R106:R107" si="65">IF(J106="Yes",P106,"0")</f>
        <v>0</v>
      </c>
    </row>
    <row r="107" spans="1:18" s="100" customFormat="1">
      <c r="A107" s="24" t="s">
        <v>136</v>
      </c>
      <c r="B107" s="107" t="s">
        <v>88</v>
      </c>
      <c r="C107" s="107"/>
      <c r="D107" s="24">
        <v>1</v>
      </c>
      <c r="E107" s="24"/>
      <c r="F107" s="72" t="str">
        <f>VLOOKUP($C$7,units[],2,FALSE)</f>
        <v>-</v>
      </c>
      <c r="G107" s="108"/>
      <c r="H107" s="24"/>
      <c r="I107" s="24"/>
      <c r="J107" s="24"/>
      <c r="K107" s="61">
        <f>D107*E107*G107</f>
        <v>0</v>
      </c>
      <c r="M107" s="109" t="str">
        <f>IF(H107="Internal",K107,"0")</f>
        <v>0</v>
      </c>
      <c r="N107" s="109" t="str">
        <f>IF(H107="Related",K107,"0")</f>
        <v>0</v>
      </c>
      <c r="O107" s="109" t="str">
        <f>IF(H107="External",K107,"0")</f>
        <v>0</v>
      </c>
      <c r="P107" s="109" t="str">
        <f>IF(I107="Yes",K107,"0")</f>
        <v>0</v>
      </c>
      <c r="Q107" s="109" t="str">
        <f t="shared" si="64"/>
        <v>0</v>
      </c>
      <c r="R107" s="109" t="str">
        <f t="shared" si="65"/>
        <v>0</v>
      </c>
    </row>
    <row r="108" spans="1:18" s="114" customFormat="1">
      <c r="A108" s="110" t="s">
        <v>58</v>
      </c>
      <c r="B108" s="138" t="s">
        <v>287</v>
      </c>
      <c r="C108" s="138"/>
      <c r="D108" s="138"/>
      <c r="E108" s="153">
        <f>SUM(E106:E107)</f>
        <v>0</v>
      </c>
      <c r="F108" s="124"/>
      <c r="G108" s="139"/>
      <c r="H108" s="124"/>
      <c r="I108" s="124"/>
      <c r="J108" s="124"/>
      <c r="K108" s="113">
        <f>SUM(K106:K107)</f>
        <v>0</v>
      </c>
      <c r="M108" s="121">
        <f>SUM(M106:M107)</f>
        <v>0</v>
      </c>
      <c r="N108" s="121">
        <f t="shared" ref="N108:O108" si="66">SUM(N106:N107)</f>
        <v>0</v>
      </c>
      <c r="O108" s="121">
        <f t="shared" si="66"/>
        <v>0</v>
      </c>
      <c r="P108" s="121">
        <f t="shared" ref="P108" si="67">SUM(P106:P107)</f>
        <v>0</v>
      </c>
      <c r="Q108" s="121">
        <f t="shared" ref="Q108" si="68">SUM(Q106:Q107)</f>
        <v>0</v>
      </c>
      <c r="R108" s="121">
        <f t="shared" ref="R108" si="69">SUM(R106:R107)</f>
        <v>0</v>
      </c>
    </row>
    <row r="109" spans="1:18" s="100" customFormat="1">
      <c r="A109" s="135"/>
      <c r="B109" s="120"/>
      <c r="C109" s="120"/>
      <c r="D109" s="120"/>
      <c r="E109" s="120"/>
      <c r="F109" s="136"/>
      <c r="G109" s="137"/>
      <c r="H109" s="136"/>
      <c r="I109" s="136"/>
      <c r="J109" s="136"/>
      <c r="K109" s="137"/>
      <c r="M109" s="117"/>
      <c r="N109" s="117"/>
      <c r="O109" s="117"/>
      <c r="P109" s="122"/>
      <c r="Q109" s="115"/>
    </row>
    <row r="110" spans="1:18" s="100" customFormat="1">
      <c r="A110" s="99" t="s">
        <v>59</v>
      </c>
      <c r="B110" s="202" t="s">
        <v>265</v>
      </c>
      <c r="C110" s="202"/>
      <c r="D110" s="202"/>
      <c r="E110" s="202"/>
      <c r="F110" s="202"/>
      <c r="G110" s="202"/>
      <c r="H110" s="202"/>
      <c r="I110" s="202"/>
      <c r="J110" s="202"/>
      <c r="K110" s="202"/>
      <c r="M110" s="199" t="s">
        <v>342</v>
      </c>
      <c r="N110" s="199"/>
      <c r="O110" s="199"/>
      <c r="P110" s="241" t="s">
        <v>294</v>
      </c>
      <c r="Q110" s="241"/>
      <c r="R110" s="241"/>
    </row>
    <row r="111" spans="1:18" s="100" customFormat="1" ht="25.5">
      <c r="A111" s="218" t="s">
        <v>296</v>
      </c>
      <c r="B111" s="184" t="s">
        <v>297</v>
      </c>
      <c r="C111" s="184" t="s">
        <v>298</v>
      </c>
      <c r="D111" s="186" t="s">
        <v>333</v>
      </c>
      <c r="E111" s="188" t="s">
        <v>317</v>
      </c>
      <c r="F111" s="189"/>
      <c r="G111" s="102" t="s">
        <v>299</v>
      </c>
      <c r="H111" s="102" t="s">
        <v>342</v>
      </c>
      <c r="I111" s="102" t="s">
        <v>295</v>
      </c>
      <c r="J111" s="102" t="s">
        <v>350</v>
      </c>
      <c r="K111" s="195" t="s">
        <v>293</v>
      </c>
      <c r="M111" s="197" t="s">
        <v>343</v>
      </c>
      <c r="N111" s="197" t="s">
        <v>344</v>
      </c>
      <c r="O111" s="197" t="s">
        <v>345</v>
      </c>
      <c r="P111" s="241" t="s">
        <v>293</v>
      </c>
      <c r="Q111" s="242" t="s">
        <v>309</v>
      </c>
      <c r="R111" s="242" t="s">
        <v>310</v>
      </c>
    </row>
    <row r="112" spans="1:18" s="100" customFormat="1" ht="43.9" customHeight="1">
      <c r="A112" s="219"/>
      <c r="B112" s="185"/>
      <c r="C112" s="185"/>
      <c r="D112" s="187"/>
      <c r="E112" s="103" t="s">
        <v>355</v>
      </c>
      <c r="F112" s="104" t="s">
        <v>358</v>
      </c>
      <c r="G112" s="103" t="s">
        <v>351</v>
      </c>
      <c r="H112" s="103" t="s">
        <v>353</v>
      </c>
      <c r="I112" s="103" t="s">
        <v>352</v>
      </c>
      <c r="J112" s="103" t="s">
        <v>354</v>
      </c>
      <c r="K112" s="196"/>
      <c r="M112" s="198"/>
      <c r="N112" s="198"/>
      <c r="O112" s="198"/>
      <c r="P112" s="241"/>
      <c r="Q112" s="242"/>
      <c r="R112" s="242"/>
    </row>
    <row r="113" spans="1:18" s="100" customFormat="1">
      <c r="A113" s="24" t="s">
        <v>137</v>
      </c>
      <c r="B113" s="107" t="s">
        <v>138</v>
      </c>
      <c r="C113" s="140"/>
      <c r="D113" s="141">
        <v>1</v>
      </c>
      <c r="E113" s="141"/>
      <c r="F113" s="72" t="str">
        <f>VLOOKUP($C$7,units[],2,FALSE)</f>
        <v>-</v>
      </c>
      <c r="G113" s="142"/>
      <c r="H113" s="24"/>
      <c r="I113" s="24"/>
      <c r="J113" s="24"/>
      <c r="K113" s="61">
        <f t="shared" ref="K113:K120" si="70">D113*E113*G113</f>
        <v>0</v>
      </c>
      <c r="M113" s="109" t="str">
        <f>IF(H113="Internal",K113,"0")</f>
        <v>0</v>
      </c>
      <c r="N113" s="109" t="str">
        <f>IF(H113="Related",K113,"0")</f>
        <v>0</v>
      </c>
      <c r="O113" s="109" t="str">
        <f>IF(H113="External",K113,"0")</f>
        <v>0</v>
      </c>
      <c r="P113" s="109" t="str">
        <f>IF(I113="Yes",K113,"0")</f>
        <v>0</v>
      </c>
      <c r="Q113" s="109" t="str">
        <f t="shared" ref="Q113:Q120" si="71">IF(J113="No",P113,"0")</f>
        <v>0</v>
      </c>
      <c r="R113" s="109" t="str">
        <f t="shared" ref="R113:R120" si="72">IF(J113="Yes",P113,"0")</f>
        <v>0</v>
      </c>
    </row>
    <row r="114" spans="1:18" s="100" customFormat="1">
      <c r="A114" s="24" t="s">
        <v>139</v>
      </c>
      <c r="B114" s="107" t="s">
        <v>140</v>
      </c>
      <c r="C114" s="140"/>
      <c r="D114" s="141">
        <v>1</v>
      </c>
      <c r="E114" s="141"/>
      <c r="F114" s="72" t="str">
        <f>VLOOKUP($C$7,units[],2,FALSE)</f>
        <v>-</v>
      </c>
      <c r="G114" s="142"/>
      <c r="H114" s="24"/>
      <c r="I114" s="24"/>
      <c r="J114" s="24"/>
      <c r="K114" s="61">
        <f t="shared" si="70"/>
        <v>0</v>
      </c>
      <c r="M114" s="109" t="str">
        <f t="shared" ref="M114:M120" si="73">IF(H114="Internal",K114,"0")</f>
        <v>0</v>
      </c>
      <c r="N114" s="109" t="str">
        <f t="shared" ref="N114:N120" si="74">IF(H114="Related",K114,"0")</f>
        <v>0</v>
      </c>
      <c r="O114" s="109" t="str">
        <f t="shared" ref="O114:O120" si="75">IF(H114="External",K114,"0")</f>
        <v>0</v>
      </c>
      <c r="P114" s="109" t="str">
        <f t="shared" ref="P114:P120" si="76">IF(I114="Yes",K114,"0")</f>
        <v>0</v>
      </c>
      <c r="Q114" s="109" t="str">
        <f t="shared" si="71"/>
        <v>0</v>
      </c>
      <c r="R114" s="109" t="str">
        <f t="shared" si="72"/>
        <v>0</v>
      </c>
    </row>
    <row r="115" spans="1:18" s="100" customFormat="1">
      <c r="A115" s="24" t="s">
        <v>141</v>
      </c>
      <c r="B115" s="107" t="s">
        <v>142</v>
      </c>
      <c r="C115" s="140"/>
      <c r="D115" s="141">
        <v>1</v>
      </c>
      <c r="E115" s="141"/>
      <c r="F115" s="72" t="str">
        <f>VLOOKUP($C$7,units[],2,FALSE)</f>
        <v>-</v>
      </c>
      <c r="G115" s="142"/>
      <c r="H115" s="24"/>
      <c r="I115" s="24"/>
      <c r="J115" s="24"/>
      <c r="K115" s="61">
        <f t="shared" si="70"/>
        <v>0</v>
      </c>
      <c r="M115" s="109" t="str">
        <f t="shared" si="73"/>
        <v>0</v>
      </c>
      <c r="N115" s="109" t="str">
        <f t="shared" si="74"/>
        <v>0</v>
      </c>
      <c r="O115" s="109" t="str">
        <f t="shared" si="75"/>
        <v>0</v>
      </c>
      <c r="P115" s="109" t="str">
        <f t="shared" si="76"/>
        <v>0</v>
      </c>
      <c r="Q115" s="109" t="str">
        <f t="shared" si="71"/>
        <v>0</v>
      </c>
      <c r="R115" s="109" t="str">
        <f t="shared" si="72"/>
        <v>0</v>
      </c>
    </row>
    <row r="116" spans="1:18" s="100" customFormat="1">
      <c r="A116" s="24" t="s">
        <v>143</v>
      </c>
      <c r="B116" s="107" t="s">
        <v>144</v>
      </c>
      <c r="C116" s="140"/>
      <c r="D116" s="141">
        <v>1</v>
      </c>
      <c r="E116" s="141"/>
      <c r="F116" s="72" t="str">
        <f>VLOOKUP($C$7,units[],2,FALSE)</f>
        <v>-</v>
      </c>
      <c r="G116" s="142"/>
      <c r="H116" s="24"/>
      <c r="I116" s="24"/>
      <c r="J116" s="24"/>
      <c r="K116" s="61">
        <f t="shared" si="70"/>
        <v>0</v>
      </c>
      <c r="M116" s="109" t="str">
        <f t="shared" si="73"/>
        <v>0</v>
      </c>
      <c r="N116" s="109" t="str">
        <f t="shared" si="74"/>
        <v>0</v>
      </c>
      <c r="O116" s="109" t="str">
        <f t="shared" si="75"/>
        <v>0</v>
      </c>
      <c r="P116" s="109" t="str">
        <f t="shared" si="76"/>
        <v>0</v>
      </c>
      <c r="Q116" s="109" t="str">
        <f t="shared" si="71"/>
        <v>0</v>
      </c>
      <c r="R116" s="109" t="str">
        <f t="shared" si="72"/>
        <v>0</v>
      </c>
    </row>
    <row r="117" spans="1:18" s="100" customFormat="1">
      <c r="A117" s="24" t="s">
        <v>145</v>
      </c>
      <c r="B117" s="107" t="s">
        <v>146</v>
      </c>
      <c r="C117" s="140"/>
      <c r="D117" s="141">
        <v>1</v>
      </c>
      <c r="E117" s="141"/>
      <c r="F117" s="72" t="str">
        <f>VLOOKUP($C$7,units[],2,FALSE)</f>
        <v>-</v>
      </c>
      <c r="G117" s="142"/>
      <c r="H117" s="24"/>
      <c r="I117" s="24"/>
      <c r="J117" s="24"/>
      <c r="K117" s="61">
        <f t="shared" si="70"/>
        <v>0</v>
      </c>
      <c r="M117" s="109" t="str">
        <f t="shared" si="73"/>
        <v>0</v>
      </c>
      <c r="N117" s="109" t="str">
        <f t="shared" si="74"/>
        <v>0</v>
      </c>
      <c r="O117" s="109" t="str">
        <f t="shared" si="75"/>
        <v>0</v>
      </c>
      <c r="P117" s="109" t="str">
        <f t="shared" si="76"/>
        <v>0</v>
      </c>
      <c r="Q117" s="109" t="str">
        <f t="shared" si="71"/>
        <v>0</v>
      </c>
      <c r="R117" s="109" t="str">
        <f t="shared" si="72"/>
        <v>0</v>
      </c>
    </row>
    <row r="118" spans="1:18" s="100" customFormat="1">
      <c r="A118" s="24" t="s">
        <v>147</v>
      </c>
      <c r="B118" s="107" t="s">
        <v>148</v>
      </c>
      <c r="C118" s="107"/>
      <c r="D118" s="24">
        <v>1</v>
      </c>
      <c r="E118" s="24"/>
      <c r="F118" s="72" t="str">
        <f>VLOOKUP($C$7,units[],2,FALSE)</f>
        <v>-</v>
      </c>
      <c r="G118" s="108"/>
      <c r="H118" s="24"/>
      <c r="I118" s="24"/>
      <c r="J118" s="24"/>
      <c r="K118" s="61">
        <f t="shared" si="70"/>
        <v>0</v>
      </c>
      <c r="M118" s="109" t="str">
        <f t="shared" si="73"/>
        <v>0</v>
      </c>
      <c r="N118" s="109" t="str">
        <f t="shared" si="74"/>
        <v>0</v>
      </c>
      <c r="O118" s="109" t="str">
        <f t="shared" si="75"/>
        <v>0</v>
      </c>
      <c r="P118" s="109" t="str">
        <f t="shared" si="76"/>
        <v>0</v>
      </c>
      <c r="Q118" s="109" t="str">
        <f t="shared" si="71"/>
        <v>0</v>
      </c>
      <c r="R118" s="109" t="str">
        <f t="shared" si="72"/>
        <v>0</v>
      </c>
    </row>
    <row r="119" spans="1:18" s="100" customFormat="1">
      <c r="A119" s="143" t="s">
        <v>149</v>
      </c>
      <c r="B119" s="107" t="s">
        <v>150</v>
      </c>
      <c r="C119" s="107"/>
      <c r="D119" s="24">
        <v>1</v>
      </c>
      <c r="E119" s="24"/>
      <c r="F119" s="72" t="str">
        <f>VLOOKUP($C$7,units[],2,FALSE)</f>
        <v>-</v>
      </c>
      <c r="G119" s="108"/>
      <c r="H119" s="24"/>
      <c r="I119" s="24"/>
      <c r="J119" s="24"/>
      <c r="K119" s="61">
        <f t="shared" si="70"/>
        <v>0</v>
      </c>
      <c r="M119" s="109" t="str">
        <f t="shared" si="73"/>
        <v>0</v>
      </c>
      <c r="N119" s="109" t="str">
        <f t="shared" si="74"/>
        <v>0</v>
      </c>
      <c r="O119" s="109" t="str">
        <f t="shared" si="75"/>
        <v>0</v>
      </c>
      <c r="P119" s="109" t="str">
        <f t="shared" si="76"/>
        <v>0</v>
      </c>
      <c r="Q119" s="109" t="str">
        <f t="shared" si="71"/>
        <v>0</v>
      </c>
      <c r="R119" s="109" t="str">
        <f t="shared" si="72"/>
        <v>0</v>
      </c>
    </row>
    <row r="120" spans="1:18" s="100" customFormat="1">
      <c r="A120" s="24" t="s">
        <v>151</v>
      </c>
      <c r="B120" s="107" t="s">
        <v>88</v>
      </c>
      <c r="C120" s="107"/>
      <c r="D120" s="24">
        <v>1</v>
      </c>
      <c r="E120" s="24"/>
      <c r="F120" s="72" t="str">
        <f>VLOOKUP($C$7,units[],2,FALSE)</f>
        <v>-</v>
      </c>
      <c r="G120" s="108"/>
      <c r="H120" s="24"/>
      <c r="I120" s="24"/>
      <c r="J120" s="24"/>
      <c r="K120" s="61">
        <f t="shared" si="70"/>
        <v>0</v>
      </c>
      <c r="M120" s="109" t="str">
        <f t="shared" si="73"/>
        <v>0</v>
      </c>
      <c r="N120" s="109" t="str">
        <f t="shared" si="74"/>
        <v>0</v>
      </c>
      <c r="O120" s="109" t="str">
        <f t="shared" si="75"/>
        <v>0</v>
      </c>
      <c r="P120" s="109" t="str">
        <f t="shared" si="76"/>
        <v>0</v>
      </c>
      <c r="Q120" s="109" t="str">
        <f t="shared" si="71"/>
        <v>0</v>
      </c>
      <c r="R120" s="109" t="str">
        <f t="shared" si="72"/>
        <v>0</v>
      </c>
    </row>
    <row r="121" spans="1:18" s="114" customFormat="1">
      <c r="A121" s="110" t="s">
        <v>59</v>
      </c>
      <c r="B121" s="111" t="s">
        <v>288</v>
      </c>
      <c r="C121" s="111"/>
      <c r="D121" s="111"/>
      <c r="E121" s="153">
        <f>SUM(E113:E120)</f>
        <v>0</v>
      </c>
      <c r="F121" s="112"/>
      <c r="G121" s="134"/>
      <c r="H121" s="112"/>
      <c r="I121" s="112"/>
      <c r="J121" s="112"/>
      <c r="K121" s="113">
        <f>SUM(K113:K120)</f>
        <v>0</v>
      </c>
      <c r="M121" s="121">
        <f>SUM(M113:M120)</f>
        <v>0</v>
      </c>
      <c r="N121" s="121">
        <f t="shared" ref="N121:O121" si="77">SUM(N113:N120)</f>
        <v>0</v>
      </c>
      <c r="O121" s="121">
        <f t="shared" si="77"/>
        <v>0</v>
      </c>
      <c r="P121" s="121">
        <f t="shared" ref="P121" si="78">SUM(P113:P120)</f>
        <v>0</v>
      </c>
      <c r="Q121" s="121">
        <f t="shared" ref="Q121" si="79">SUM(Q113:Q120)</f>
        <v>0</v>
      </c>
      <c r="R121" s="121">
        <f t="shared" ref="R121" si="80">SUM(R113:R120)</f>
        <v>0</v>
      </c>
    </row>
    <row r="122" spans="1:18" s="100" customFormat="1" ht="13.5" thickBot="1">
      <c r="A122" s="115"/>
      <c r="F122" s="115"/>
      <c r="G122" s="116"/>
      <c r="H122" s="115"/>
      <c r="I122" s="115"/>
      <c r="J122" s="115"/>
      <c r="K122" s="116"/>
      <c r="M122" s="117"/>
      <c r="N122" s="117"/>
      <c r="O122" s="117"/>
      <c r="P122" s="122"/>
      <c r="Q122" s="115"/>
    </row>
    <row r="123" spans="1:18" s="100" customFormat="1" ht="25.9" customHeight="1" thickBot="1">
      <c r="A123" s="203" t="s">
        <v>153</v>
      </c>
      <c r="B123" s="204"/>
      <c r="C123" s="204"/>
      <c r="D123" s="204"/>
      <c r="E123" s="204"/>
      <c r="F123" s="204"/>
      <c r="G123" s="204"/>
      <c r="H123" s="204"/>
      <c r="I123" s="204"/>
      <c r="J123" s="204"/>
      <c r="K123" s="205"/>
      <c r="M123" s="117"/>
      <c r="N123" s="117"/>
      <c r="O123" s="117"/>
      <c r="P123" s="122"/>
      <c r="Q123" s="115"/>
    </row>
    <row r="124" spans="1:18" s="100" customFormat="1">
      <c r="A124" s="115"/>
      <c r="F124" s="115"/>
      <c r="G124" s="116"/>
      <c r="H124" s="115"/>
      <c r="I124" s="115"/>
      <c r="J124" s="115"/>
      <c r="K124" s="116"/>
      <c r="M124" s="117"/>
      <c r="N124" s="117"/>
      <c r="O124" s="117"/>
      <c r="P124" s="122"/>
      <c r="Q124" s="115"/>
    </row>
    <row r="125" spans="1:18" s="100" customFormat="1">
      <c r="A125" s="99" t="s">
        <v>60</v>
      </c>
      <c r="B125" s="223" t="s">
        <v>266</v>
      </c>
      <c r="C125" s="224"/>
      <c r="D125" s="224"/>
      <c r="E125" s="224"/>
      <c r="F125" s="224"/>
      <c r="G125" s="224"/>
      <c r="H125" s="224"/>
      <c r="I125" s="224"/>
      <c r="J125" s="224"/>
      <c r="K125" s="225"/>
      <c r="M125" s="238" t="s">
        <v>342</v>
      </c>
      <c r="N125" s="239"/>
      <c r="O125" s="240"/>
      <c r="P125" s="241" t="s">
        <v>294</v>
      </c>
      <c r="Q125" s="241"/>
      <c r="R125" s="241"/>
    </row>
    <row r="126" spans="1:18" s="100" customFormat="1" ht="25.9" customHeight="1">
      <c r="A126" s="218" t="s">
        <v>296</v>
      </c>
      <c r="B126" s="184" t="s">
        <v>297</v>
      </c>
      <c r="C126" s="184" t="s">
        <v>360</v>
      </c>
      <c r="D126" s="186" t="s">
        <v>333</v>
      </c>
      <c r="E126" s="188" t="s">
        <v>317</v>
      </c>
      <c r="F126" s="189"/>
      <c r="G126" s="102" t="s">
        <v>299</v>
      </c>
      <c r="H126" s="102" t="s">
        <v>342</v>
      </c>
      <c r="I126" s="102" t="s">
        <v>295</v>
      </c>
      <c r="J126" s="102" t="s">
        <v>350</v>
      </c>
      <c r="K126" s="195" t="s">
        <v>293</v>
      </c>
      <c r="M126" s="197" t="s">
        <v>343</v>
      </c>
      <c r="N126" s="197" t="s">
        <v>344</v>
      </c>
      <c r="O126" s="197" t="s">
        <v>345</v>
      </c>
      <c r="P126" s="241" t="s">
        <v>293</v>
      </c>
      <c r="Q126" s="242" t="s">
        <v>309</v>
      </c>
      <c r="R126" s="242" t="s">
        <v>310</v>
      </c>
    </row>
    <row r="127" spans="1:18" s="100" customFormat="1" ht="43.9" customHeight="1">
      <c r="A127" s="219"/>
      <c r="B127" s="185"/>
      <c r="C127" s="185"/>
      <c r="D127" s="187"/>
      <c r="E127" s="103" t="s">
        <v>355</v>
      </c>
      <c r="F127" s="103" t="s">
        <v>356</v>
      </c>
      <c r="G127" s="103" t="s">
        <v>351</v>
      </c>
      <c r="H127" s="103" t="s">
        <v>353</v>
      </c>
      <c r="I127" s="103" t="s">
        <v>352</v>
      </c>
      <c r="J127" s="103" t="s">
        <v>354</v>
      </c>
      <c r="K127" s="196"/>
      <c r="M127" s="198"/>
      <c r="N127" s="198"/>
      <c r="O127" s="198"/>
      <c r="P127" s="241"/>
      <c r="Q127" s="242"/>
      <c r="R127" s="242"/>
    </row>
    <row r="128" spans="1:18" s="100" customFormat="1">
      <c r="A128" s="24" t="s">
        <v>161</v>
      </c>
      <c r="B128" s="144" t="s">
        <v>162</v>
      </c>
      <c r="C128" s="140"/>
      <c r="D128" s="141">
        <v>1</v>
      </c>
      <c r="E128" s="141"/>
      <c r="F128" s="145"/>
      <c r="G128" s="142"/>
      <c r="H128" s="24"/>
      <c r="I128" s="24"/>
      <c r="J128" s="24"/>
      <c r="K128" s="61">
        <f t="shared" ref="K128:K137" si="81">D128*E128*G128</f>
        <v>0</v>
      </c>
      <c r="M128" s="109" t="str">
        <f>IF(H128="Internal",K128,"0")</f>
        <v>0</v>
      </c>
      <c r="N128" s="109" t="str">
        <f>IF(H128="Related",K128,"0")</f>
        <v>0</v>
      </c>
      <c r="O128" s="109" t="str">
        <f>IF(H128="External",K128,"0")</f>
        <v>0</v>
      </c>
      <c r="P128" s="109" t="str">
        <f>IF(I128="Yes",K128,"0")</f>
        <v>0</v>
      </c>
      <c r="Q128" s="109" t="str">
        <f t="shared" ref="Q128:Q137" si="82">IF(J128="No",P128,"0")</f>
        <v>0</v>
      </c>
      <c r="R128" s="109" t="str">
        <f t="shared" ref="R128:R137" si="83">IF(J128="Yes",P128,"0")</f>
        <v>0</v>
      </c>
    </row>
    <row r="129" spans="1:18" s="100" customFormat="1">
      <c r="A129" s="24" t="s">
        <v>163</v>
      </c>
      <c r="B129" s="107" t="s">
        <v>164</v>
      </c>
      <c r="C129" s="140"/>
      <c r="D129" s="141">
        <v>1</v>
      </c>
      <c r="E129" s="141"/>
      <c r="F129" s="145"/>
      <c r="G129" s="142"/>
      <c r="H129" s="24"/>
      <c r="I129" s="24"/>
      <c r="J129" s="24"/>
      <c r="K129" s="61">
        <f t="shared" si="81"/>
        <v>0</v>
      </c>
      <c r="M129" s="109" t="str">
        <f t="shared" ref="M129:M137" si="84">IF(H129="Internal",K129,"0")</f>
        <v>0</v>
      </c>
      <c r="N129" s="109" t="str">
        <f t="shared" ref="N129:N137" si="85">IF(H129="Related",K129,"0")</f>
        <v>0</v>
      </c>
      <c r="O129" s="109" t="str">
        <f t="shared" ref="O129:O137" si="86">IF(H129="External",K129,"0")</f>
        <v>0</v>
      </c>
      <c r="P129" s="109" t="str">
        <f t="shared" ref="P129:P137" si="87">IF(I129="Yes",K129,"0")</f>
        <v>0</v>
      </c>
      <c r="Q129" s="109" t="str">
        <f t="shared" si="82"/>
        <v>0</v>
      </c>
      <c r="R129" s="109" t="str">
        <f t="shared" si="83"/>
        <v>0</v>
      </c>
    </row>
    <row r="130" spans="1:18" s="100" customFormat="1">
      <c r="A130" s="24" t="s">
        <v>165</v>
      </c>
      <c r="B130" s="107" t="s">
        <v>166</v>
      </c>
      <c r="C130" s="140"/>
      <c r="D130" s="141">
        <v>1</v>
      </c>
      <c r="E130" s="141"/>
      <c r="F130" s="145"/>
      <c r="G130" s="142"/>
      <c r="H130" s="24"/>
      <c r="I130" s="24"/>
      <c r="J130" s="24"/>
      <c r="K130" s="61">
        <f t="shared" si="81"/>
        <v>0</v>
      </c>
      <c r="M130" s="109" t="str">
        <f t="shared" si="84"/>
        <v>0</v>
      </c>
      <c r="N130" s="109" t="str">
        <f t="shared" si="85"/>
        <v>0</v>
      </c>
      <c r="O130" s="109" t="str">
        <f t="shared" si="86"/>
        <v>0</v>
      </c>
      <c r="P130" s="109" t="str">
        <f t="shared" si="87"/>
        <v>0</v>
      </c>
      <c r="Q130" s="109" t="str">
        <f t="shared" si="82"/>
        <v>0</v>
      </c>
      <c r="R130" s="109" t="str">
        <f t="shared" si="83"/>
        <v>0</v>
      </c>
    </row>
    <row r="131" spans="1:18" s="100" customFormat="1">
      <c r="A131" s="24" t="s">
        <v>167</v>
      </c>
      <c r="B131" s="107" t="s">
        <v>168</v>
      </c>
      <c r="C131" s="140"/>
      <c r="D131" s="141">
        <v>1</v>
      </c>
      <c r="E131" s="141"/>
      <c r="F131" s="145"/>
      <c r="G131" s="142"/>
      <c r="H131" s="24"/>
      <c r="I131" s="24"/>
      <c r="J131" s="24"/>
      <c r="K131" s="61">
        <f t="shared" si="81"/>
        <v>0</v>
      </c>
      <c r="M131" s="109" t="str">
        <f t="shared" si="84"/>
        <v>0</v>
      </c>
      <c r="N131" s="109" t="str">
        <f t="shared" si="85"/>
        <v>0</v>
      </c>
      <c r="O131" s="109" t="str">
        <f t="shared" si="86"/>
        <v>0</v>
      </c>
      <c r="P131" s="109" t="str">
        <f t="shared" si="87"/>
        <v>0</v>
      </c>
      <c r="Q131" s="109" t="str">
        <f t="shared" si="82"/>
        <v>0</v>
      </c>
      <c r="R131" s="109" t="str">
        <f t="shared" si="83"/>
        <v>0</v>
      </c>
    </row>
    <row r="132" spans="1:18" s="100" customFormat="1">
      <c r="A132" s="24" t="s">
        <v>169</v>
      </c>
      <c r="B132" s="107" t="s">
        <v>170</v>
      </c>
      <c r="C132" s="140"/>
      <c r="D132" s="141">
        <v>1</v>
      </c>
      <c r="E132" s="141"/>
      <c r="F132" s="145"/>
      <c r="G132" s="142"/>
      <c r="H132" s="24"/>
      <c r="I132" s="24"/>
      <c r="J132" s="24"/>
      <c r="K132" s="61">
        <f t="shared" si="81"/>
        <v>0</v>
      </c>
      <c r="M132" s="109" t="str">
        <f t="shared" si="84"/>
        <v>0</v>
      </c>
      <c r="N132" s="109" t="str">
        <f t="shared" si="85"/>
        <v>0</v>
      </c>
      <c r="O132" s="109" t="str">
        <f t="shared" si="86"/>
        <v>0</v>
      </c>
      <c r="P132" s="109" t="str">
        <f t="shared" si="87"/>
        <v>0</v>
      </c>
      <c r="Q132" s="109" t="str">
        <f t="shared" si="82"/>
        <v>0</v>
      </c>
      <c r="R132" s="109" t="str">
        <f t="shared" si="83"/>
        <v>0</v>
      </c>
    </row>
    <row r="133" spans="1:18" s="100" customFormat="1">
      <c r="A133" s="24" t="s">
        <v>171</v>
      </c>
      <c r="B133" s="107" t="s">
        <v>172</v>
      </c>
      <c r="C133" s="140"/>
      <c r="D133" s="24">
        <v>1</v>
      </c>
      <c r="E133" s="24"/>
      <c r="F133" s="145"/>
      <c r="G133" s="108"/>
      <c r="H133" s="24"/>
      <c r="I133" s="24"/>
      <c r="J133" s="24"/>
      <c r="K133" s="61">
        <f t="shared" si="81"/>
        <v>0</v>
      </c>
      <c r="M133" s="109" t="str">
        <f t="shared" si="84"/>
        <v>0</v>
      </c>
      <c r="N133" s="109" t="str">
        <f t="shared" si="85"/>
        <v>0</v>
      </c>
      <c r="O133" s="109" t="str">
        <f t="shared" si="86"/>
        <v>0</v>
      </c>
      <c r="P133" s="109" t="str">
        <f t="shared" si="87"/>
        <v>0</v>
      </c>
      <c r="Q133" s="109" t="str">
        <f t="shared" si="82"/>
        <v>0</v>
      </c>
      <c r="R133" s="109" t="str">
        <f t="shared" si="83"/>
        <v>0</v>
      </c>
    </row>
    <row r="134" spans="1:18" s="100" customFormat="1">
      <c r="A134" s="23" t="s">
        <v>329</v>
      </c>
      <c r="B134" s="107" t="s">
        <v>328</v>
      </c>
      <c r="C134" s="140"/>
      <c r="D134" s="24">
        <v>1</v>
      </c>
      <c r="E134" s="24"/>
      <c r="F134" s="145"/>
      <c r="G134" s="108"/>
      <c r="H134" s="24"/>
      <c r="I134" s="24"/>
      <c r="J134" s="24"/>
      <c r="K134" s="61">
        <f t="shared" si="81"/>
        <v>0</v>
      </c>
      <c r="M134" s="109" t="str">
        <f t="shared" si="84"/>
        <v>0</v>
      </c>
      <c r="N134" s="109" t="str">
        <f t="shared" si="85"/>
        <v>0</v>
      </c>
      <c r="O134" s="109" t="str">
        <f t="shared" si="86"/>
        <v>0</v>
      </c>
      <c r="P134" s="109" t="str">
        <f t="shared" si="87"/>
        <v>0</v>
      </c>
      <c r="Q134" s="109" t="str">
        <f t="shared" si="82"/>
        <v>0</v>
      </c>
      <c r="R134" s="109" t="str">
        <f t="shared" si="83"/>
        <v>0</v>
      </c>
    </row>
    <row r="135" spans="1:18" s="100" customFormat="1">
      <c r="A135" s="23">
        <v>11.85</v>
      </c>
      <c r="B135" s="107" t="s">
        <v>330</v>
      </c>
      <c r="C135" s="140"/>
      <c r="D135" s="24">
        <v>1</v>
      </c>
      <c r="E135" s="24"/>
      <c r="F135" s="145"/>
      <c r="G135" s="108"/>
      <c r="H135" s="24"/>
      <c r="I135" s="24"/>
      <c r="J135" s="24"/>
      <c r="K135" s="61">
        <f t="shared" si="81"/>
        <v>0</v>
      </c>
      <c r="M135" s="109" t="str">
        <f t="shared" si="84"/>
        <v>0</v>
      </c>
      <c r="N135" s="109" t="str">
        <f t="shared" si="85"/>
        <v>0</v>
      </c>
      <c r="O135" s="109" t="str">
        <f t="shared" si="86"/>
        <v>0</v>
      </c>
      <c r="P135" s="109" t="str">
        <f t="shared" si="87"/>
        <v>0</v>
      </c>
      <c r="Q135" s="109" t="str">
        <f t="shared" si="82"/>
        <v>0</v>
      </c>
      <c r="R135" s="109" t="str">
        <f t="shared" si="83"/>
        <v>0</v>
      </c>
    </row>
    <row r="136" spans="1:18" s="100" customFormat="1">
      <c r="A136" s="24" t="s">
        <v>173</v>
      </c>
      <c r="B136" s="107" t="s">
        <v>174</v>
      </c>
      <c r="C136" s="140"/>
      <c r="D136" s="24">
        <v>1</v>
      </c>
      <c r="E136" s="24"/>
      <c r="F136" s="145"/>
      <c r="G136" s="108"/>
      <c r="H136" s="24"/>
      <c r="I136" s="24"/>
      <c r="J136" s="24"/>
      <c r="K136" s="61">
        <f t="shared" si="81"/>
        <v>0</v>
      </c>
      <c r="M136" s="109" t="str">
        <f t="shared" si="84"/>
        <v>0</v>
      </c>
      <c r="N136" s="109" t="str">
        <f t="shared" si="85"/>
        <v>0</v>
      </c>
      <c r="O136" s="109" t="str">
        <f t="shared" si="86"/>
        <v>0</v>
      </c>
      <c r="P136" s="109" t="str">
        <f t="shared" si="87"/>
        <v>0</v>
      </c>
      <c r="Q136" s="109" t="str">
        <f t="shared" si="82"/>
        <v>0</v>
      </c>
      <c r="R136" s="109" t="str">
        <f t="shared" si="83"/>
        <v>0</v>
      </c>
    </row>
    <row r="137" spans="1:18" s="100" customFormat="1">
      <c r="A137" s="24" t="s">
        <v>175</v>
      </c>
      <c r="B137" s="107" t="s">
        <v>88</v>
      </c>
      <c r="C137" s="140"/>
      <c r="D137" s="24">
        <v>1</v>
      </c>
      <c r="E137" s="24"/>
      <c r="F137" s="145"/>
      <c r="G137" s="108"/>
      <c r="H137" s="24"/>
      <c r="I137" s="24"/>
      <c r="J137" s="24"/>
      <c r="K137" s="61">
        <f t="shared" si="81"/>
        <v>0</v>
      </c>
      <c r="M137" s="109" t="str">
        <f t="shared" si="84"/>
        <v>0</v>
      </c>
      <c r="N137" s="109" t="str">
        <f t="shared" si="85"/>
        <v>0</v>
      </c>
      <c r="O137" s="109" t="str">
        <f t="shared" si="86"/>
        <v>0</v>
      </c>
      <c r="P137" s="109" t="str">
        <f t="shared" si="87"/>
        <v>0</v>
      </c>
      <c r="Q137" s="109" t="str">
        <f t="shared" si="82"/>
        <v>0</v>
      </c>
      <c r="R137" s="109" t="str">
        <f t="shared" si="83"/>
        <v>0</v>
      </c>
    </row>
    <row r="138" spans="1:18" s="114" customFormat="1">
      <c r="A138" s="110" t="s">
        <v>60</v>
      </c>
      <c r="B138" s="111" t="s">
        <v>289</v>
      </c>
      <c r="C138" s="111"/>
      <c r="D138" s="111"/>
      <c r="E138" s="112"/>
      <c r="F138" s="112"/>
      <c r="G138" s="134"/>
      <c r="H138" s="112"/>
      <c r="I138" s="112"/>
      <c r="J138" s="112"/>
      <c r="K138" s="113">
        <f>SUM(K128:K137)</f>
        <v>0</v>
      </c>
      <c r="M138" s="121">
        <f>SUM(M128:M137)</f>
        <v>0</v>
      </c>
      <c r="N138" s="121">
        <f t="shared" ref="N138:O138" si="88">SUM(N128:N137)</f>
        <v>0</v>
      </c>
      <c r="O138" s="121">
        <f t="shared" si="88"/>
        <v>0</v>
      </c>
      <c r="P138" s="121">
        <f t="shared" ref="P138" si="89">SUM(P128:P137)</f>
        <v>0</v>
      </c>
      <c r="Q138" s="121">
        <f t="shared" ref="Q138" si="90">SUM(Q128:Q137)</f>
        <v>0</v>
      </c>
      <c r="R138" s="121">
        <f t="shared" ref="R138" si="91">SUM(R128:R137)</f>
        <v>0</v>
      </c>
    </row>
    <row r="139" spans="1:18" s="100" customFormat="1">
      <c r="A139" s="115"/>
      <c r="F139" s="115"/>
      <c r="G139" s="116"/>
      <c r="H139" s="115"/>
      <c r="I139" s="115"/>
      <c r="J139" s="115"/>
      <c r="K139" s="116"/>
      <c r="M139" s="117"/>
      <c r="N139" s="117"/>
      <c r="O139" s="117"/>
      <c r="P139" s="122"/>
      <c r="Q139" s="115"/>
    </row>
    <row r="140" spans="1:18" s="100" customFormat="1">
      <c r="A140" s="99" t="s">
        <v>61</v>
      </c>
      <c r="B140" s="202" t="s">
        <v>267</v>
      </c>
      <c r="C140" s="202"/>
      <c r="D140" s="202"/>
      <c r="E140" s="202"/>
      <c r="F140" s="202"/>
      <c r="G140" s="202"/>
      <c r="H140" s="202"/>
      <c r="I140" s="202"/>
      <c r="J140" s="202"/>
      <c r="K140" s="202"/>
      <c r="M140" s="199" t="s">
        <v>342</v>
      </c>
      <c r="N140" s="199"/>
      <c r="O140" s="199"/>
      <c r="P140" s="241" t="s">
        <v>294</v>
      </c>
      <c r="Q140" s="241"/>
      <c r="R140" s="241"/>
    </row>
    <row r="141" spans="1:18" s="100" customFormat="1" ht="25.5">
      <c r="A141" s="218" t="s">
        <v>296</v>
      </c>
      <c r="B141" s="184" t="s">
        <v>297</v>
      </c>
      <c r="C141" s="184" t="s">
        <v>360</v>
      </c>
      <c r="D141" s="186" t="s">
        <v>333</v>
      </c>
      <c r="E141" s="188" t="s">
        <v>317</v>
      </c>
      <c r="F141" s="189"/>
      <c r="G141" s="102" t="s">
        <v>299</v>
      </c>
      <c r="H141" s="102" t="s">
        <v>342</v>
      </c>
      <c r="I141" s="102" t="s">
        <v>295</v>
      </c>
      <c r="J141" s="102" t="s">
        <v>350</v>
      </c>
      <c r="K141" s="195" t="s">
        <v>293</v>
      </c>
      <c r="M141" s="197" t="s">
        <v>343</v>
      </c>
      <c r="N141" s="197" t="s">
        <v>344</v>
      </c>
      <c r="O141" s="197" t="s">
        <v>345</v>
      </c>
      <c r="P141" s="241" t="s">
        <v>293</v>
      </c>
      <c r="Q141" s="242" t="s">
        <v>309</v>
      </c>
      <c r="R141" s="242" t="s">
        <v>310</v>
      </c>
    </row>
    <row r="142" spans="1:18" s="100" customFormat="1" ht="43.9" customHeight="1">
      <c r="A142" s="219"/>
      <c r="B142" s="185"/>
      <c r="C142" s="185"/>
      <c r="D142" s="187"/>
      <c r="E142" s="103" t="s">
        <v>355</v>
      </c>
      <c r="F142" s="103" t="s">
        <v>356</v>
      </c>
      <c r="G142" s="103" t="s">
        <v>351</v>
      </c>
      <c r="H142" s="103" t="s">
        <v>353</v>
      </c>
      <c r="I142" s="103" t="s">
        <v>352</v>
      </c>
      <c r="J142" s="103" t="s">
        <v>354</v>
      </c>
      <c r="K142" s="196"/>
      <c r="M142" s="198"/>
      <c r="N142" s="198"/>
      <c r="O142" s="198"/>
      <c r="P142" s="241"/>
      <c r="Q142" s="242"/>
      <c r="R142" s="242"/>
    </row>
    <row r="143" spans="1:18" s="100" customFormat="1">
      <c r="A143" s="24" t="s">
        <v>176</v>
      </c>
      <c r="B143" s="107" t="s">
        <v>177</v>
      </c>
      <c r="C143" s="140"/>
      <c r="D143" s="141">
        <v>1</v>
      </c>
      <c r="E143" s="141"/>
      <c r="F143" s="145"/>
      <c r="G143" s="142"/>
      <c r="H143" s="24"/>
      <c r="I143" s="24"/>
      <c r="J143" s="24"/>
      <c r="K143" s="61">
        <f t="shared" ref="K143:K154" si="92">D143*E143*G143</f>
        <v>0</v>
      </c>
      <c r="M143" s="109" t="str">
        <f>IF(H143="Internal",K143,"0")</f>
        <v>0</v>
      </c>
      <c r="N143" s="109" t="str">
        <f>IF(H143="Related",K143,"0")</f>
        <v>0</v>
      </c>
      <c r="O143" s="109" t="str">
        <f>IF(H143="External",K143,"0")</f>
        <v>0</v>
      </c>
      <c r="P143" s="109" t="str">
        <f>IF(I143="Yes",K143,"0")</f>
        <v>0</v>
      </c>
      <c r="Q143" s="109" t="str">
        <f t="shared" ref="Q143:Q154" si="93">IF(J143="No",P143,"0")</f>
        <v>0</v>
      </c>
      <c r="R143" s="109" t="str">
        <f t="shared" ref="R143:R154" si="94">IF(J143="Yes",P143,"0")</f>
        <v>0</v>
      </c>
    </row>
    <row r="144" spans="1:18" s="100" customFormat="1">
      <c r="A144" s="24" t="s">
        <v>178</v>
      </c>
      <c r="B144" s="107" t="s">
        <v>179</v>
      </c>
      <c r="C144" s="140"/>
      <c r="D144" s="141">
        <v>1</v>
      </c>
      <c r="E144" s="141"/>
      <c r="F144" s="145"/>
      <c r="G144" s="142"/>
      <c r="H144" s="24"/>
      <c r="I144" s="24"/>
      <c r="J144" s="24"/>
      <c r="K144" s="61">
        <f t="shared" si="92"/>
        <v>0</v>
      </c>
      <c r="M144" s="109" t="str">
        <f t="shared" ref="M144:M150" si="95">IF(H144="Internal",K144,"0")</f>
        <v>0</v>
      </c>
      <c r="N144" s="109" t="str">
        <f t="shared" ref="N144:N150" si="96">IF(H144="Related",K144,"0")</f>
        <v>0</v>
      </c>
      <c r="O144" s="109" t="str">
        <f t="shared" ref="O144:O150" si="97">IF(H144="External",K144,"0")</f>
        <v>0</v>
      </c>
      <c r="P144" s="109" t="str">
        <f t="shared" ref="P144:P150" si="98">IF(I144="Yes",K144,"0")</f>
        <v>0</v>
      </c>
      <c r="Q144" s="109" t="str">
        <f t="shared" si="93"/>
        <v>0</v>
      </c>
      <c r="R144" s="109" t="str">
        <f t="shared" si="94"/>
        <v>0</v>
      </c>
    </row>
    <row r="145" spans="1:18" s="100" customFormat="1">
      <c r="A145" s="24" t="s">
        <v>180</v>
      </c>
      <c r="B145" s="107" t="s">
        <v>181</v>
      </c>
      <c r="C145" s="140"/>
      <c r="D145" s="141">
        <v>1</v>
      </c>
      <c r="E145" s="141"/>
      <c r="F145" s="145"/>
      <c r="G145" s="142"/>
      <c r="H145" s="24"/>
      <c r="I145" s="24"/>
      <c r="J145" s="24"/>
      <c r="K145" s="61">
        <f t="shared" si="92"/>
        <v>0</v>
      </c>
      <c r="M145" s="109" t="str">
        <f t="shared" si="95"/>
        <v>0</v>
      </c>
      <c r="N145" s="109" t="str">
        <f t="shared" si="96"/>
        <v>0</v>
      </c>
      <c r="O145" s="109" t="str">
        <f t="shared" si="97"/>
        <v>0</v>
      </c>
      <c r="P145" s="109" t="str">
        <f t="shared" si="98"/>
        <v>0</v>
      </c>
      <c r="Q145" s="109" t="str">
        <f t="shared" si="93"/>
        <v>0</v>
      </c>
      <c r="R145" s="109" t="str">
        <f t="shared" si="94"/>
        <v>0</v>
      </c>
    </row>
    <row r="146" spans="1:18" s="100" customFormat="1">
      <c r="A146" s="24" t="s">
        <v>182</v>
      </c>
      <c r="B146" s="107" t="s">
        <v>183</v>
      </c>
      <c r="C146" s="140"/>
      <c r="D146" s="141">
        <v>1</v>
      </c>
      <c r="E146" s="141"/>
      <c r="F146" s="145"/>
      <c r="G146" s="142"/>
      <c r="H146" s="24"/>
      <c r="I146" s="24"/>
      <c r="J146" s="24"/>
      <c r="K146" s="61">
        <f t="shared" si="92"/>
        <v>0</v>
      </c>
      <c r="M146" s="109" t="str">
        <f t="shared" si="95"/>
        <v>0</v>
      </c>
      <c r="N146" s="109" t="str">
        <f t="shared" si="96"/>
        <v>0</v>
      </c>
      <c r="O146" s="109" t="str">
        <f t="shared" si="97"/>
        <v>0</v>
      </c>
      <c r="P146" s="109" t="str">
        <f t="shared" si="98"/>
        <v>0</v>
      </c>
      <c r="Q146" s="109" t="str">
        <f t="shared" si="93"/>
        <v>0</v>
      </c>
      <c r="R146" s="109" t="str">
        <f t="shared" si="94"/>
        <v>0</v>
      </c>
    </row>
    <row r="147" spans="1:18" s="100" customFormat="1">
      <c r="A147" s="24" t="s">
        <v>184</v>
      </c>
      <c r="B147" s="107" t="s">
        <v>185</v>
      </c>
      <c r="C147" s="140"/>
      <c r="D147" s="141">
        <v>1</v>
      </c>
      <c r="E147" s="141"/>
      <c r="F147" s="145"/>
      <c r="G147" s="142"/>
      <c r="H147" s="24"/>
      <c r="I147" s="24"/>
      <c r="J147" s="24"/>
      <c r="K147" s="61">
        <f t="shared" si="92"/>
        <v>0</v>
      </c>
      <c r="M147" s="109" t="str">
        <f t="shared" si="95"/>
        <v>0</v>
      </c>
      <c r="N147" s="109" t="str">
        <f t="shared" si="96"/>
        <v>0</v>
      </c>
      <c r="O147" s="109" t="str">
        <f t="shared" si="97"/>
        <v>0</v>
      </c>
      <c r="P147" s="109" t="str">
        <f t="shared" si="98"/>
        <v>0</v>
      </c>
      <c r="Q147" s="109" t="str">
        <f t="shared" si="93"/>
        <v>0</v>
      </c>
      <c r="R147" s="109" t="str">
        <f t="shared" si="94"/>
        <v>0</v>
      </c>
    </row>
    <row r="148" spans="1:18" s="100" customFormat="1">
      <c r="A148" s="24" t="s">
        <v>186</v>
      </c>
      <c r="B148" s="107" t="s">
        <v>187</v>
      </c>
      <c r="C148" s="140"/>
      <c r="D148" s="24">
        <v>1</v>
      </c>
      <c r="E148" s="24"/>
      <c r="F148" s="145"/>
      <c r="G148" s="108"/>
      <c r="H148" s="24"/>
      <c r="I148" s="24"/>
      <c r="J148" s="24"/>
      <c r="K148" s="61">
        <f t="shared" si="92"/>
        <v>0</v>
      </c>
      <c r="M148" s="109" t="str">
        <f t="shared" si="95"/>
        <v>0</v>
      </c>
      <c r="N148" s="109" t="str">
        <f t="shared" si="96"/>
        <v>0</v>
      </c>
      <c r="O148" s="109" t="str">
        <f t="shared" si="97"/>
        <v>0</v>
      </c>
      <c r="P148" s="109" t="str">
        <f t="shared" si="98"/>
        <v>0</v>
      </c>
      <c r="Q148" s="109" t="str">
        <f t="shared" si="93"/>
        <v>0</v>
      </c>
      <c r="R148" s="109" t="str">
        <f t="shared" si="94"/>
        <v>0</v>
      </c>
    </row>
    <row r="149" spans="1:18" s="100" customFormat="1">
      <c r="A149" s="24" t="s">
        <v>188</v>
      </c>
      <c r="B149" s="107" t="s">
        <v>189</v>
      </c>
      <c r="C149" s="140"/>
      <c r="D149" s="24">
        <v>1</v>
      </c>
      <c r="E149" s="24"/>
      <c r="F149" s="145"/>
      <c r="G149" s="108"/>
      <c r="H149" s="24"/>
      <c r="I149" s="24"/>
      <c r="J149" s="24"/>
      <c r="K149" s="61">
        <f t="shared" si="92"/>
        <v>0</v>
      </c>
      <c r="M149" s="109" t="str">
        <f t="shared" si="95"/>
        <v>0</v>
      </c>
      <c r="N149" s="109" t="str">
        <f t="shared" si="96"/>
        <v>0</v>
      </c>
      <c r="O149" s="109" t="str">
        <f t="shared" si="97"/>
        <v>0</v>
      </c>
      <c r="P149" s="109" t="str">
        <f t="shared" si="98"/>
        <v>0</v>
      </c>
      <c r="Q149" s="109" t="str">
        <f t="shared" si="93"/>
        <v>0</v>
      </c>
      <c r="R149" s="109" t="str">
        <f t="shared" si="94"/>
        <v>0</v>
      </c>
    </row>
    <row r="150" spans="1:18" s="100" customFormat="1">
      <c r="A150" s="24" t="s">
        <v>190</v>
      </c>
      <c r="B150" s="107" t="s">
        <v>191</v>
      </c>
      <c r="C150" s="140"/>
      <c r="D150" s="24">
        <v>1</v>
      </c>
      <c r="E150" s="24"/>
      <c r="F150" s="145"/>
      <c r="G150" s="108"/>
      <c r="H150" s="24"/>
      <c r="I150" s="24"/>
      <c r="J150" s="24"/>
      <c r="K150" s="61">
        <f t="shared" si="92"/>
        <v>0</v>
      </c>
      <c r="M150" s="109" t="str">
        <f t="shared" si="95"/>
        <v>0</v>
      </c>
      <c r="N150" s="109" t="str">
        <f t="shared" si="96"/>
        <v>0</v>
      </c>
      <c r="O150" s="109" t="str">
        <f t="shared" si="97"/>
        <v>0</v>
      </c>
      <c r="P150" s="109" t="str">
        <f t="shared" si="98"/>
        <v>0</v>
      </c>
      <c r="Q150" s="109" t="str">
        <f t="shared" si="93"/>
        <v>0</v>
      </c>
      <c r="R150" s="109" t="str">
        <f t="shared" si="94"/>
        <v>0</v>
      </c>
    </row>
    <row r="151" spans="1:18" s="100" customFormat="1">
      <c r="A151" s="24" t="s">
        <v>192</v>
      </c>
      <c r="B151" s="107" t="s">
        <v>193</v>
      </c>
      <c r="C151" s="140"/>
      <c r="D151" s="24">
        <v>1</v>
      </c>
      <c r="E151" s="24"/>
      <c r="F151" s="145"/>
      <c r="G151" s="108"/>
      <c r="H151" s="24"/>
      <c r="I151" s="24"/>
      <c r="J151" s="24"/>
      <c r="K151" s="61">
        <f t="shared" si="92"/>
        <v>0</v>
      </c>
      <c r="M151" s="109" t="str">
        <f t="shared" ref="M151:M154" si="99">IF(H151="Internal",K151,"0")</f>
        <v>0</v>
      </c>
      <c r="N151" s="109" t="str">
        <f t="shared" ref="N151:N154" si="100">IF(H151="Related",K151,"0")</f>
        <v>0</v>
      </c>
      <c r="O151" s="109" t="str">
        <f t="shared" ref="O151:O154" si="101">IF(H151="External",K151,"0")</f>
        <v>0</v>
      </c>
      <c r="P151" s="109" t="str">
        <f t="shared" ref="P151:P154" si="102">IF(I151="Yes",K151,"0")</f>
        <v>0</v>
      </c>
      <c r="Q151" s="109" t="str">
        <f t="shared" si="93"/>
        <v>0</v>
      </c>
      <c r="R151" s="109" t="str">
        <f t="shared" si="94"/>
        <v>0</v>
      </c>
    </row>
    <row r="152" spans="1:18" s="100" customFormat="1" ht="13.9" customHeight="1">
      <c r="A152" s="24" t="s">
        <v>194</v>
      </c>
      <c r="B152" s="107" t="s">
        <v>195</v>
      </c>
      <c r="C152" s="140"/>
      <c r="D152" s="24">
        <v>1</v>
      </c>
      <c r="E152" s="24"/>
      <c r="F152" s="145"/>
      <c r="G152" s="108"/>
      <c r="H152" s="24"/>
      <c r="I152" s="24"/>
      <c r="J152" s="24"/>
      <c r="K152" s="61">
        <f t="shared" si="92"/>
        <v>0</v>
      </c>
      <c r="M152" s="109" t="str">
        <f t="shared" si="99"/>
        <v>0</v>
      </c>
      <c r="N152" s="109" t="str">
        <f t="shared" si="100"/>
        <v>0</v>
      </c>
      <c r="O152" s="109" t="str">
        <f t="shared" si="101"/>
        <v>0</v>
      </c>
      <c r="P152" s="109" t="str">
        <f t="shared" si="102"/>
        <v>0</v>
      </c>
      <c r="Q152" s="109" t="str">
        <f t="shared" si="93"/>
        <v>0</v>
      </c>
      <c r="R152" s="109" t="str">
        <f t="shared" si="94"/>
        <v>0</v>
      </c>
    </row>
    <row r="153" spans="1:18" s="100" customFormat="1">
      <c r="A153" s="24" t="s">
        <v>196</v>
      </c>
      <c r="B153" s="107" t="s">
        <v>174</v>
      </c>
      <c r="C153" s="140"/>
      <c r="D153" s="24">
        <v>1</v>
      </c>
      <c r="E153" s="24"/>
      <c r="F153" s="145"/>
      <c r="G153" s="108"/>
      <c r="H153" s="24"/>
      <c r="I153" s="24"/>
      <c r="J153" s="24"/>
      <c r="K153" s="61">
        <f t="shared" si="92"/>
        <v>0</v>
      </c>
      <c r="M153" s="109" t="str">
        <f t="shared" si="99"/>
        <v>0</v>
      </c>
      <c r="N153" s="109" t="str">
        <f t="shared" si="100"/>
        <v>0</v>
      </c>
      <c r="O153" s="109" t="str">
        <f t="shared" si="101"/>
        <v>0</v>
      </c>
      <c r="P153" s="109" t="str">
        <f t="shared" si="102"/>
        <v>0</v>
      </c>
      <c r="Q153" s="109" t="str">
        <f t="shared" si="93"/>
        <v>0</v>
      </c>
      <c r="R153" s="109" t="str">
        <f t="shared" si="94"/>
        <v>0</v>
      </c>
    </row>
    <row r="154" spans="1:18" s="100" customFormat="1">
      <c r="A154" s="24" t="s">
        <v>197</v>
      </c>
      <c r="B154" s="107" t="s">
        <v>88</v>
      </c>
      <c r="C154" s="140"/>
      <c r="D154" s="24">
        <v>1</v>
      </c>
      <c r="E154" s="24"/>
      <c r="F154" s="145"/>
      <c r="G154" s="108"/>
      <c r="H154" s="24"/>
      <c r="I154" s="24"/>
      <c r="J154" s="24"/>
      <c r="K154" s="61">
        <f t="shared" si="92"/>
        <v>0</v>
      </c>
      <c r="M154" s="109" t="str">
        <f t="shared" si="99"/>
        <v>0</v>
      </c>
      <c r="N154" s="109" t="str">
        <f t="shared" si="100"/>
        <v>0</v>
      </c>
      <c r="O154" s="109" t="str">
        <f t="shared" si="101"/>
        <v>0</v>
      </c>
      <c r="P154" s="109" t="str">
        <f t="shared" si="102"/>
        <v>0</v>
      </c>
      <c r="Q154" s="109" t="str">
        <f t="shared" si="93"/>
        <v>0</v>
      </c>
      <c r="R154" s="109" t="str">
        <f t="shared" si="94"/>
        <v>0</v>
      </c>
    </row>
    <row r="155" spans="1:18" s="114" customFormat="1">
      <c r="A155" s="110" t="s">
        <v>61</v>
      </c>
      <c r="B155" s="111" t="s">
        <v>331</v>
      </c>
      <c r="C155" s="111"/>
      <c r="D155" s="111"/>
      <c r="E155" s="112"/>
      <c r="F155" s="112"/>
      <c r="G155" s="134"/>
      <c r="H155" s="112"/>
      <c r="I155" s="112"/>
      <c r="J155" s="112"/>
      <c r="K155" s="113">
        <f>SUM(K143:K154)</f>
        <v>0</v>
      </c>
      <c r="M155" s="121">
        <f>SUM(M143:M154)</f>
        <v>0</v>
      </c>
      <c r="N155" s="121">
        <f t="shared" ref="N155:O155" si="103">SUM(N143:N154)</f>
        <v>0</v>
      </c>
      <c r="O155" s="121">
        <f t="shared" si="103"/>
        <v>0</v>
      </c>
      <c r="P155" s="121">
        <f t="shared" ref="P155" si="104">SUM(P143:P154)</f>
        <v>0</v>
      </c>
      <c r="Q155" s="121">
        <f t="shared" ref="Q155" si="105">SUM(Q143:Q154)</f>
        <v>0</v>
      </c>
      <c r="R155" s="121">
        <f t="shared" ref="R155" si="106">SUM(R143:R154)</f>
        <v>0</v>
      </c>
    </row>
    <row r="156" spans="1:18" s="100" customFormat="1" ht="13.5" thickBot="1">
      <c r="A156" s="115"/>
      <c r="F156" s="115"/>
      <c r="G156" s="116"/>
      <c r="H156" s="115"/>
      <c r="I156" s="115"/>
      <c r="J156" s="115"/>
      <c r="K156" s="116"/>
      <c r="M156" s="117"/>
      <c r="N156" s="117"/>
      <c r="O156" s="117"/>
      <c r="P156" s="122"/>
      <c r="Q156" s="115"/>
    </row>
    <row r="157" spans="1:18" s="100" customFormat="1" ht="25.9" customHeight="1" thickBot="1">
      <c r="A157" s="203" t="s">
        <v>154</v>
      </c>
      <c r="B157" s="204"/>
      <c r="C157" s="204"/>
      <c r="D157" s="204"/>
      <c r="E157" s="204"/>
      <c r="F157" s="204"/>
      <c r="G157" s="204"/>
      <c r="H157" s="204"/>
      <c r="I157" s="204"/>
      <c r="J157" s="204"/>
      <c r="K157" s="205"/>
      <c r="M157" s="117"/>
      <c r="N157" s="117"/>
      <c r="O157" s="117"/>
      <c r="P157" s="122"/>
      <c r="Q157" s="115"/>
    </row>
    <row r="158" spans="1:18" s="100" customFormat="1">
      <c r="A158" s="115"/>
      <c r="F158" s="115"/>
      <c r="G158" s="116"/>
      <c r="H158" s="115"/>
      <c r="I158" s="115"/>
      <c r="J158" s="115"/>
      <c r="K158" s="116"/>
      <c r="M158" s="117"/>
      <c r="N158" s="117"/>
      <c r="O158" s="117"/>
      <c r="P158" s="122"/>
      <c r="Q158" s="115"/>
    </row>
    <row r="159" spans="1:18" s="105" customFormat="1" ht="27" customHeight="1">
      <c r="A159" s="235" t="s">
        <v>377</v>
      </c>
      <c r="B159" s="236"/>
      <c r="C159" s="236"/>
      <c r="D159" s="236"/>
      <c r="E159" s="236"/>
      <c r="F159" s="236"/>
      <c r="G159" s="236"/>
      <c r="H159" s="236"/>
      <c r="I159" s="236"/>
      <c r="J159" s="236"/>
      <c r="K159" s="237"/>
      <c r="M159" s="146"/>
      <c r="N159" s="146"/>
      <c r="O159" s="146"/>
      <c r="P159" s="147"/>
      <c r="Q159" s="148"/>
    </row>
    <row r="160" spans="1:18" s="100" customFormat="1">
      <c r="A160" s="115"/>
      <c r="F160" s="115"/>
      <c r="G160" s="116"/>
      <c r="H160" s="115"/>
      <c r="I160" s="115"/>
      <c r="J160" s="115"/>
      <c r="K160" s="116"/>
      <c r="M160" s="117"/>
      <c r="N160" s="117"/>
      <c r="O160" s="117"/>
      <c r="P160" s="122"/>
      <c r="Q160" s="115"/>
    </row>
    <row r="161" spans="1:18" s="100" customFormat="1">
      <c r="A161" s="99" t="s">
        <v>62</v>
      </c>
      <c r="B161" s="202" t="s">
        <v>268</v>
      </c>
      <c r="C161" s="202"/>
      <c r="D161" s="202"/>
      <c r="E161" s="202"/>
      <c r="F161" s="202"/>
      <c r="G161" s="202"/>
      <c r="H161" s="202"/>
      <c r="I161" s="202"/>
      <c r="J161" s="202"/>
      <c r="K161" s="202"/>
      <c r="M161" s="199" t="s">
        <v>342</v>
      </c>
      <c r="N161" s="199"/>
      <c r="O161" s="199"/>
      <c r="P161" s="241" t="s">
        <v>294</v>
      </c>
      <c r="Q161" s="241"/>
      <c r="R161" s="241"/>
    </row>
    <row r="162" spans="1:18" s="105" customFormat="1" ht="25.5">
      <c r="A162" s="243" t="s">
        <v>296</v>
      </c>
      <c r="B162" s="244" t="s">
        <v>297</v>
      </c>
      <c r="C162" s="244" t="s">
        <v>360</v>
      </c>
      <c r="D162" s="244"/>
      <c r="E162" s="244"/>
      <c r="F162" s="244"/>
      <c r="G162" s="244"/>
      <c r="H162" s="102" t="s">
        <v>342</v>
      </c>
      <c r="I162" s="102" t="s">
        <v>295</v>
      </c>
      <c r="J162" s="102" t="s">
        <v>350</v>
      </c>
      <c r="K162" s="195" t="s">
        <v>293</v>
      </c>
      <c r="M162" s="197" t="s">
        <v>343</v>
      </c>
      <c r="N162" s="197" t="s">
        <v>344</v>
      </c>
      <c r="O162" s="197" t="s">
        <v>345</v>
      </c>
      <c r="P162" s="241" t="s">
        <v>293</v>
      </c>
      <c r="Q162" s="242" t="s">
        <v>309</v>
      </c>
      <c r="R162" s="242" t="s">
        <v>310</v>
      </c>
    </row>
    <row r="163" spans="1:18" s="105" customFormat="1" ht="43.9" customHeight="1">
      <c r="A163" s="243"/>
      <c r="B163" s="244"/>
      <c r="C163" s="244"/>
      <c r="D163" s="244"/>
      <c r="E163" s="244"/>
      <c r="F163" s="244"/>
      <c r="G163" s="244"/>
      <c r="H163" s="103" t="s">
        <v>353</v>
      </c>
      <c r="I163" s="103" t="s">
        <v>352</v>
      </c>
      <c r="J163" s="103" t="s">
        <v>354</v>
      </c>
      <c r="K163" s="196"/>
      <c r="M163" s="198"/>
      <c r="N163" s="198"/>
      <c r="O163" s="198"/>
      <c r="P163" s="241"/>
      <c r="Q163" s="242"/>
      <c r="R163" s="242"/>
    </row>
    <row r="164" spans="1:18" s="100" customFormat="1">
      <c r="A164" s="24" t="s">
        <v>198</v>
      </c>
      <c r="B164" s="107" t="s">
        <v>199</v>
      </c>
      <c r="C164" s="209"/>
      <c r="D164" s="210"/>
      <c r="E164" s="210"/>
      <c r="F164" s="210"/>
      <c r="G164" s="211"/>
      <c r="H164" s="24"/>
      <c r="I164" s="24"/>
      <c r="J164" s="24"/>
      <c r="K164" s="155"/>
      <c r="M164" s="109" t="str">
        <f>IF(H164="Internal",K164,"0")</f>
        <v>0</v>
      </c>
      <c r="N164" s="109" t="str">
        <f>IF(H164="Related",K164,"0")</f>
        <v>0</v>
      </c>
      <c r="O164" s="109" t="str">
        <f>IF(H164="External",K164,"0")</f>
        <v>0</v>
      </c>
      <c r="P164" s="109" t="str">
        <f>IF(I164="Yes",K164,"0")</f>
        <v>0</v>
      </c>
      <c r="Q164" s="109" t="str">
        <f t="shared" ref="Q164:Q172" si="107">IF(J164="No",P164,"0")</f>
        <v>0</v>
      </c>
      <c r="R164" s="109" t="str">
        <f t="shared" ref="R164:R172" si="108">IF(J164="Yes",P164,"0")</f>
        <v>0</v>
      </c>
    </row>
    <row r="165" spans="1:18" s="100" customFormat="1">
      <c r="A165" s="24" t="s">
        <v>200</v>
      </c>
      <c r="B165" s="107" t="s">
        <v>201</v>
      </c>
      <c r="C165" s="209"/>
      <c r="D165" s="210"/>
      <c r="E165" s="210"/>
      <c r="F165" s="210"/>
      <c r="G165" s="211"/>
      <c r="H165" s="24"/>
      <c r="I165" s="24"/>
      <c r="J165" s="24"/>
      <c r="K165" s="155"/>
      <c r="M165" s="109" t="str">
        <f t="shared" ref="M165:M172" si="109">IF(H165="Internal",K165,"0")</f>
        <v>0</v>
      </c>
      <c r="N165" s="109" t="str">
        <f t="shared" ref="N165:N172" si="110">IF(H165="Related",K165,"0")</f>
        <v>0</v>
      </c>
      <c r="O165" s="109" t="str">
        <f t="shared" ref="O165:O172" si="111">IF(H165="External",K165,"0")</f>
        <v>0</v>
      </c>
      <c r="P165" s="109" t="str">
        <f t="shared" ref="P165:P172" si="112">IF(I165="Yes",K165,"0")</f>
        <v>0</v>
      </c>
      <c r="Q165" s="109" t="str">
        <f t="shared" si="107"/>
        <v>0</v>
      </c>
      <c r="R165" s="109" t="str">
        <f t="shared" si="108"/>
        <v>0</v>
      </c>
    </row>
    <row r="166" spans="1:18" s="100" customFormat="1">
      <c r="A166" s="24" t="s">
        <v>202</v>
      </c>
      <c r="B166" s="107" t="s">
        <v>203</v>
      </c>
      <c r="C166" s="190"/>
      <c r="D166" s="191"/>
      <c r="E166" s="191"/>
      <c r="F166" s="191"/>
      <c r="G166" s="192"/>
      <c r="H166" s="24"/>
      <c r="I166" s="24"/>
      <c r="J166" s="24"/>
      <c r="K166" s="155"/>
      <c r="M166" s="109" t="str">
        <f t="shared" si="109"/>
        <v>0</v>
      </c>
      <c r="N166" s="109" t="str">
        <f t="shared" si="110"/>
        <v>0</v>
      </c>
      <c r="O166" s="109" t="str">
        <f t="shared" si="111"/>
        <v>0</v>
      </c>
      <c r="P166" s="109" t="str">
        <f t="shared" si="112"/>
        <v>0</v>
      </c>
      <c r="Q166" s="109" t="str">
        <f t="shared" si="107"/>
        <v>0</v>
      </c>
      <c r="R166" s="109" t="str">
        <f t="shared" si="108"/>
        <v>0</v>
      </c>
    </row>
    <row r="167" spans="1:18" s="100" customFormat="1">
      <c r="A167" s="24" t="s">
        <v>204</v>
      </c>
      <c r="B167" s="107" t="s">
        <v>205</v>
      </c>
      <c r="C167" s="209"/>
      <c r="D167" s="210"/>
      <c r="E167" s="210"/>
      <c r="F167" s="210"/>
      <c r="G167" s="211"/>
      <c r="H167" s="24"/>
      <c r="I167" s="24"/>
      <c r="J167" s="24"/>
      <c r="K167" s="155"/>
      <c r="M167" s="109" t="str">
        <f t="shared" si="109"/>
        <v>0</v>
      </c>
      <c r="N167" s="109" t="str">
        <f t="shared" si="110"/>
        <v>0</v>
      </c>
      <c r="O167" s="109" t="str">
        <f t="shared" si="111"/>
        <v>0</v>
      </c>
      <c r="P167" s="109" t="str">
        <f t="shared" si="112"/>
        <v>0</v>
      </c>
      <c r="Q167" s="109" t="str">
        <f t="shared" si="107"/>
        <v>0</v>
      </c>
      <c r="R167" s="109" t="str">
        <f t="shared" si="108"/>
        <v>0</v>
      </c>
    </row>
    <row r="168" spans="1:18" s="100" customFormat="1">
      <c r="A168" s="24" t="s">
        <v>206</v>
      </c>
      <c r="B168" s="107" t="s">
        <v>207</v>
      </c>
      <c r="C168" s="209"/>
      <c r="D168" s="210"/>
      <c r="E168" s="210"/>
      <c r="F168" s="210"/>
      <c r="G168" s="211"/>
      <c r="H168" s="24"/>
      <c r="I168" s="24"/>
      <c r="J168" s="24"/>
      <c r="K168" s="155"/>
      <c r="M168" s="109" t="str">
        <f t="shared" si="109"/>
        <v>0</v>
      </c>
      <c r="N168" s="109" t="str">
        <f t="shared" si="110"/>
        <v>0</v>
      </c>
      <c r="O168" s="109" t="str">
        <f t="shared" si="111"/>
        <v>0</v>
      </c>
      <c r="P168" s="109" t="str">
        <f t="shared" si="112"/>
        <v>0</v>
      </c>
      <c r="Q168" s="109" t="str">
        <f t="shared" si="107"/>
        <v>0</v>
      </c>
      <c r="R168" s="109" t="str">
        <f t="shared" si="108"/>
        <v>0</v>
      </c>
    </row>
    <row r="169" spans="1:18" s="100" customFormat="1">
      <c r="A169" s="24" t="s">
        <v>208</v>
      </c>
      <c r="B169" s="107" t="s">
        <v>209</v>
      </c>
      <c r="C169" s="212"/>
      <c r="D169" s="213"/>
      <c r="E169" s="213"/>
      <c r="F169" s="213"/>
      <c r="G169" s="214"/>
      <c r="H169" s="24"/>
      <c r="I169" s="24"/>
      <c r="J169" s="24"/>
      <c r="K169" s="63"/>
      <c r="M169" s="109" t="str">
        <f t="shared" si="109"/>
        <v>0</v>
      </c>
      <c r="N169" s="109" t="str">
        <f t="shared" si="110"/>
        <v>0</v>
      </c>
      <c r="O169" s="109" t="str">
        <f t="shared" si="111"/>
        <v>0</v>
      </c>
      <c r="P169" s="109" t="str">
        <f t="shared" si="112"/>
        <v>0</v>
      </c>
      <c r="Q169" s="109" t="str">
        <f t="shared" si="107"/>
        <v>0</v>
      </c>
      <c r="R169" s="109" t="str">
        <f t="shared" si="108"/>
        <v>0</v>
      </c>
    </row>
    <row r="170" spans="1:18" s="100" customFormat="1">
      <c r="A170" s="24" t="s">
        <v>210</v>
      </c>
      <c r="B170" s="107" t="s">
        <v>211</v>
      </c>
      <c r="C170" s="212"/>
      <c r="D170" s="213"/>
      <c r="E170" s="213"/>
      <c r="F170" s="213"/>
      <c r="G170" s="214"/>
      <c r="H170" s="24"/>
      <c r="I170" s="24"/>
      <c r="J170" s="24"/>
      <c r="K170" s="63"/>
      <c r="M170" s="109" t="str">
        <f t="shared" si="109"/>
        <v>0</v>
      </c>
      <c r="N170" s="109" t="str">
        <f t="shared" si="110"/>
        <v>0</v>
      </c>
      <c r="O170" s="109" t="str">
        <f t="shared" si="111"/>
        <v>0</v>
      </c>
      <c r="P170" s="109" t="str">
        <f t="shared" si="112"/>
        <v>0</v>
      </c>
      <c r="Q170" s="109" t="str">
        <f t="shared" si="107"/>
        <v>0</v>
      </c>
      <c r="R170" s="109" t="str">
        <f t="shared" si="108"/>
        <v>0</v>
      </c>
    </row>
    <row r="171" spans="1:18" s="100" customFormat="1">
      <c r="A171" s="24" t="s">
        <v>212</v>
      </c>
      <c r="B171" s="107" t="s">
        <v>213</v>
      </c>
      <c r="C171" s="212"/>
      <c r="D171" s="213"/>
      <c r="E171" s="213"/>
      <c r="F171" s="213"/>
      <c r="G171" s="214"/>
      <c r="H171" s="24"/>
      <c r="I171" s="24"/>
      <c r="J171" s="24"/>
      <c r="K171" s="63"/>
      <c r="M171" s="109" t="str">
        <f t="shared" si="109"/>
        <v>0</v>
      </c>
      <c r="N171" s="109" t="str">
        <f t="shared" si="110"/>
        <v>0</v>
      </c>
      <c r="O171" s="109" t="str">
        <f t="shared" si="111"/>
        <v>0</v>
      </c>
      <c r="P171" s="109" t="str">
        <f t="shared" si="112"/>
        <v>0</v>
      </c>
      <c r="Q171" s="109" t="str">
        <f t="shared" si="107"/>
        <v>0</v>
      </c>
      <c r="R171" s="109" t="str">
        <f t="shared" si="108"/>
        <v>0</v>
      </c>
    </row>
    <row r="172" spans="1:18" s="100" customFormat="1">
      <c r="A172" s="24" t="s">
        <v>214</v>
      </c>
      <c r="B172" s="107" t="s">
        <v>88</v>
      </c>
      <c r="C172" s="212"/>
      <c r="D172" s="213"/>
      <c r="E172" s="213"/>
      <c r="F172" s="213"/>
      <c r="G172" s="214"/>
      <c r="H172" s="24"/>
      <c r="I172" s="24"/>
      <c r="J172" s="24"/>
      <c r="K172" s="63"/>
      <c r="M172" s="109" t="str">
        <f t="shared" si="109"/>
        <v>0</v>
      </c>
      <c r="N172" s="109" t="str">
        <f t="shared" si="110"/>
        <v>0</v>
      </c>
      <c r="O172" s="109" t="str">
        <f t="shared" si="111"/>
        <v>0</v>
      </c>
      <c r="P172" s="109" t="str">
        <f t="shared" si="112"/>
        <v>0</v>
      </c>
      <c r="Q172" s="109" t="str">
        <f t="shared" si="107"/>
        <v>0</v>
      </c>
      <c r="R172" s="109" t="str">
        <f t="shared" si="108"/>
        <v>0</v>
      </c>
    </row>
    <row r="173" spans="1:18" s="114" customFormat="1">
      <c r="A173" s="110" t="s">
        <v>62</v>
      </c>
      <c r="B173" s="111" t="s">
        <v>290</v>
      </c>
      <c r="C173" s="226"/>
      <c r="D173" s="227"/>
      <c r="E173" s="227"/>
      <c r="F173" s="227"/>
      <c r="G173" s="228"/>
      <c r="H173" s="112"/>
      <c r="I173" s="112"/>
      <c r="J173" s="112"/>
      <c r="K173" s="113">
        <f>SUM(K164:K172)</f>
        <v>0</v>
      </c>
      <c r="M173" s="121">
        <f>SUM(M164:M172)</f>
        <v>0</v>
      </c>
      <c r="N173" s="121">
        <f t="shared" ref="N173:O173" si="113">SUM(N164:N172)</f>
        <v>0</v>
      </c>
      <c r="O173" s="121">
        <f t="shared" si="113"/>
        <v>0</v>
      </c>
      <c r="P173" s="121">
        <f t="shared" ref="P173" si="114">SUM(P164:P172)</f>
        <v>0</v>
      </c>
      <c r="Q173" s="121">
        <f t="shared" ref="Q173" si="115">SUM(Q164:Q172)</f>
        <v>0</v>
      </c>
      <c r="R173" s="121">
        <f t="shared" ref="R173" si="116">SUM(R164:R172)</f>
        <v>0</v>
      </c>
    </row>
    <row r="174" spans="1:18" s="100" customFormat="1">
      <c r="A174" s="115"/>
      <c r="F174" s="115"/>
      <c r="G174" s="116"/>
      <c r="H174" s="115"/>
      <c r="I174" s="115"/>
      <c r="J174" s="115"/>
      <c r="K174" s="116"/>
      <c r="M174" s="117"/>
      <c r="N174" s="117"/>
      <c r="O174" s="117"/>
      <c r="P174" s="122"/>
      <c r="Q174" s="115"/>
    </row>
    <row r="175" spans="1:18" s="100" customFormat="1">
      <c r="A175" s="99" t="s">
        <v>65</v>
      </c>
      <c r="B175" s="202" t="s">
        <v>269</v>
      </c>
      <c r="C175" s="202"/>
      <c r="D175" s="202"/>
      <c r="E175" s="202"/>
      <c r="F175" s="202"/>
      <c r="G175" s="202"/>
      <c r="H175" s="202"/>
      <c r="I175" s="202"/>
      <c r="J175" s="202"/>
      <c r="K175" s="202"/>
      <c r="M175" s="199" t="s">
        <v>342</v>
      </c>
      <c r="N175" s="199"/>
      <c r="O175" s="199"/>
      <c r="P175" s="241" t="s">
        <v>294</v>
      </c>
      <c r="Q175" s="241"/>
      <c r="R175" s="241"/>
    </row>
    <row r="176" spans="1:18" s="105" customFormat="1" ht="25.5">
      <c r="A176" s="243" t="s">
        <v>296</v>
      </c>
      <c r="B176" s="244" t="s">
        <v>297</v>
      </c>
      <c r="C176" s="244" t="s">
        <v>360</v>
      </c>
      <c r="D176" s="244"/>
      <c r="E176" s="244"/>
      <c r="F176" s="244"/>
      <c r="G176" s="244"/>
      <c r="H176" s="102" t="s">
        <v>342</v>
      </c>
      <c r="I176" s="102" t="s">
        <v>295</v>
      </c>
      <c r="J176" s="102" t="s">
        <v>350</v>
      </c>
      <c r="K176" s="195" t="s">
        <v>293</v>
      </c>
      <c r="M176" s="197" t="s">
        <v>343</v>
      </c>
      <c r="N176" s="197" t="s">
        <v>344</v>
      </c>
      <c r="O176" s="197" t="s">
        <v>345</v>
      </c>
      <c r="P176" s="241" t="s">
        <v>293</v>
      </c>
      <c r="Q176" s="242" t="s">
        <v>309</v>
      </c>
      <c r="R176" s="242" t="s">
        <v>310</v>
      </c>
    </row>
    <row r="177" spans="1:18" s="105" customFormat="1" ht="43.9" customHeight="1">
      <c r="A177" s="243"/>
      <c r="B177" s="244"/>
      <c r="C177" s="244"/>
      <c r="D177" s="244"/>
      <c r="E177" s="244"/>
      <c r="F177" s="244"/>
      <c r="G177" s="244"/>
      <c r="H177" s="103" t="s">
        <v>353</v>
      </c>
      <c r="I177" s="103" t="s">
        <v>352</v>
      </c>
      <c r="J177" s="103" t="s">
        <v>354</v>
      </c>
      <c r="K177" s="196"/>
      <c r="M177" s="198"/>
      <c r="N177" s="198"/>
      <c r="O177" s="198"/>
      <c r="P177" s="241"/>
      <c r="Q177" s="242"/>
      <c r="R177" s="242"/>
    </row>
    <row r="178" spans="1:18" s="100" customFormat="1">
      <c r="A178" s="24" t="s">
        <v>215</v>
      </c>
      <c r="B178" s="107" t="s">
        <v>216</v>
      </c>
      <c r="C178" s="209"/>
      <c r="D178" s="210"/>
      <c r="E178" s="210"/>
      <c r="F178" s="210"/>
      <c r="G178" s="211"/>
      <c r="H178" s="24"/>
      <c r="I178" s="24"/>
      <c r="J178" s="24"/>
      <c r="K178" s="155"/>
      <c r="M178" s="109" t="str">
        <f>IF(H178="Internal",K178,"0")</f>
        <v>0</v>
      </c>
      <c r="N178" s="109" t="str">
        <f>IF(H178="Related",K178,"0")</f>
        <v>0</v>
      </c>
      <c r="O178" s="109" t="str">
        <f>IF(H178="External",K178,"0")</f>
        <v>0</v>
      </c>
      <c r="P178" s="109" t="str">
        <f>IF(I178="Yes",K178,"0")</f>
        <v>0</v>
      </c>
      <c r="Q178" s="109" t="str">
        <f t="shared" ref="Q178:Q194" si="117">IF(J178="No",P178,"0")</f>
        <v>0</v>
      </c>
      <c r="R178" s="109" t="str">
        <f t="shared" ref="R178:R194" si="118">IF(J178="Yes",P178,"0")</f>
        <v>0</v>
      </c>
    </row>
    <row r="179" spans="1:18" s="100" customFormat="1">
      <c r="A179" s="24" t="s">
        <v>217</v>
      </c>
      <c r="B179" s="107" t="s">
        <v>218</v>
      </c>
      <c r="C179" s="209"/>
      <c r="D179" s="210"/>
      <c r="E179" s="210"/>
      <c r="F179" s="210"/>
      <c r="G179" s="211"/>
      <c r="H179" s="24"/>
      <c r="I179" s="24"/>
      <c r="J179" s="24"/>
      <c r="K179" s="155"/>
      <c r="M179" s="109" t="str">
        <f t="shared" ref="M179:M194" si="119">IF(H179="Internal",K179,"0")</f>
        <v>0</v>
      </c>
      <c r="N179" s="109" t="str">
        <f t="shared" ref="N179:N194" si="120">IF(H179="Related",K179,"0")</f>
        <v>0</v>
      </c>
      <c r="O179" s="109" t="str">
        <f t="shared" ref="O179:O194" si="121">IF(H179="External",K179,"0")</f>
        <v>0</v>
      </c>
      <c r="P179" s="109" t="str">
        <f t="shared" ref="P179:P194" si="122">IF(I179="Yes",K179,"0")</f>
        <v>0</v>
      </c>
      <c r="Q179" s="109" t="str">
        <f t="shared" si="117"/>
        <v>0</v>
      </c>
      <c r="R179" s="109" t="str">
        <f t="shared" si="118"/>
        <v>0</v>
      </c>
    </row>
    <row r="180" spans="1:18" s="100" customFormat="1">
      <c r="A180" s="24" t="s">
        <v>219</v>
      </c>
      <c r="B180" s="107" t="s">
        <v>220</v>
      </c>
      <c r="C180" s="209"/>
      <c r="D180" s="210"/>
      <c r="E180" s="210"/>
      <c r="F180" s="210"/>
      <c r="G180" s="211"/>
      <c r="H180" s="24"/>
      <c r="I180" s="24"/>
      <c r="J180" s="24"/>
      <c r="K180" s="155"/>
      <c r="M180" s="109" t="str">
        <f t="shared" si="119"/>
        <v>0</v>
      </c>
      <c r="N180" s="109" t="str">
        <f t="shared" si="120"/>
        <v>0</v>
      </c>
      <c r="O180" s="109" t="str">
        <f t="shared" si="121"/>
        <v>0</v>
      </c>
      <c r="P180" s="109" t="str">
        <f t="shared" si="122"/>
        <v>0</v>
      </c>
      <c r="Q180" s="109" t="str">
        <f t="shared" si="117"/>
        <v>0</v>
      </c>
      <c r="R180" s="109" t="str">
        <f t="shared" si="118"/>
        <v>0</v>
      </c>
    </row>
    <row r="181" spans="1:18" s="100" customFormat="1">
      <c r="A181" s="24" t="s">
        <v>221</v>
      </c>
      <c r="B181" s="107" t="s">
        <v>222</v>
      </c>
      <c r="C181" s="209"/>
      <c r="D181" s="210"/>
      <c r="E181" s="210"/>
      <c r="F181" s="210"/>
      <c r="G181" s="211"/>
      <c r="H181" s="24"/>
      <c r="I181" s="24"/>
      <c r="J181" s="24"/>
      <c r="K181" s="155"/>
      <c r="M181" s="109" t="str">
        <f t="shared" si="119"/>
        <v>0</v>
      </c>
      <c r="N181" s="109" t="str">
        <f t="shared" si="120"/>
        <v>0</v>
      </c>
      <c r="O181" s="109" t="str">
        <f t="shared" si="121"/>
        <v>0</v>
      </c>
      <c r="P181" s="109" t="str">
        <f t="shared" si="122"/>
        <v>0</v>
      </c>
      <c r="Q181" s="109" t="str">
        <f t="shared" si="117"/>
        <v>0</v>
      </c>
      <c r="R181" s="109" t="str">
        <f t="shared" si="118"/>
        <v>0</v>
      </c>
    </row>
    <row r="182" spans="1:18" s="100" customFormat="1">
      <c r="A182" s="24" t="s">
        <v>223</v>
      </c>
      <c r="B182" s="107" t="s">
        <v>224</v>
      </c>
      <c r="C182" s="209"/>
      <c r="D182" s="210"/>
      <c r="E182" s="210"/>
      <c r="F182" s="210"/>
      <c r="G182" s="211"/>
      <c r="H182" s="24"/>
      <c r="I182" s="24"/>
      <c r="J182" s="24"/>
      <c r="K182" s="155"/>
      <c r="M182" s="109" t="str">
        <f t="shared" si="119"/>
        <v>0</v>
      </c>
      <c r="N182" s="109" t="str">
        <f t="shared" si="120"/>
        <v>0</v>
      </c>
      <c r="O182" s="109" t="str">
        <f t="shared" si="121"/>
        <v>0</v>
      </c>
      <c r="P182" s="109" t="str">
        <f t="shared" si="122"/>
        <v>0</v>
      </c>
      <c r="Q182" s="109" t="str">
        <f t="shared" si="117"/>
        <v>0</v>
      </c>
      <c r="R182" s="109" t="str">
        <f t="shared" si="118"/>
        <v>0</v>
      </c>
    </row>
    <row r="183" spans="1:18" s="100" customFormat="1">
      <c r="A183" s="24" t="s">
        <v>225</v>
      </c>
      <c r="B183" s="107" t="s">
        <v>226</v>
      </c>
      <c r="C183" s="212"/>
      <c r="D183" s="213"/>
      <c r="E183" s="213"/>
      <c r="F183" s="213"/>
      <c r="G183" s="214"/>
      <c r="H183" s="24"/>
      <c r="I183" s="24"/>
      <c r="J183" s="24"/>
      <c r="K183" s="63"/>
      <c r="M183" s="109" t="str">
        <f t="shared" si="119"/>
        <v>0</v>
      </c>
      <c r="N183" s="109" t="str">
        <f t="shared" si="120"/>
        <v>0</v>
      </c>
      <c r="O183" s="109" t="str">
        <f t="shared" si="121"/>
        <v>0</v>
      </c>
      <c r="P183" s="109" t="str">
        <f t="shared" si="122"/>
        <v>0</v>
      </c>
      <c r="Q183" s="109" t="str">
        <f t="shared" si="117"/>
        <v>0</v>
      </c>
      <c r="R183" s="109" t="str">
        <f t="shared" si="118"/>
        <v>0</v>
      </c>
    </row>
    <row r="184" spans="1:18" s="100" customFormat="1">
      <c r="A184" s="24" t="s">
        <v>227</v>
      </c>
      <c r="B184" s="107" t="s">
        <v>228</v>
      </c>
      <c r="C184" s="212"/>
      <c r="D184" s="213"/>
      <c r="E184" s="213"/>
      <c r="F184" s="213"/>
      <c r="G184" s="214"/>
      <c r="H184" s="24"/>
      <c r="I184" s="24"/>
      <c r="J184" s="24"/>
      <c r="K184" s="63"/>
      <c r="M184" s="109" t="str">
        <f t="shared" si="119"/>
        <v>0</v>
      </c>
      <c r="N184" s="109" t="str">
        <f t="shared" si="120"/>
        <v>0</v>
      </c>
      <c r="O184" s="109" t="str">
        <f t="shared" si="121"/>
        <v>0</v>
      </c>
      <c r="P184" s="109" t="str">
        <f t="shared" si="122"/>
        <v>0</v>
      </c>
      <c r="Q184" s="109" t="str">
        <f t="shared" si="117"/>
        <v>0</v>
      </c>
      <c r="R184" s="109" t="str">
        <f t="shared" si="118"/>
        <v>0</v>
      </c>
    </row>
    <row r="185" spans="1:18" s="100" customFormat="1">
      <c r="A185" s="24" t="s">
        <v>229</v>
      </c>
      <c r="B185" s="107" t="s">
        <v>230</v>
      </c>
      <c r="C185" s="212"/>
      <c r="D185" s="213"/>
      <c r="E185" s="213"/>
      <c r="F185" s="213"/>
      <c r="G185" s="214"/>
      <c r="H185" s="24"/>
      <c r="I185" s="24"/>
      <c r="J185" s="24"/>
      <c r="K185" s="63"/>
      <c r="M185" s="109" t="str">
        <f t="shared" si="119"/>
        <v>0</v>
      </c>
      <c r="N185" s="109" t="str">
        <f t="shared" si="120"/>
        <v>0</v>
      </c>
      <c r="O185" s="109" t="str">
        <f t="shared" si="121"/>
        <v>0</v>
      </c>
      <c r="P185" s="109" t="str">
        <f t="shared" si="122"/>
        <v>0</v>
      </c>
      <c r="Q185" s="109" t="str">
        <f t="shared" si="117"/>
        <v>0</v>
      </c>
      <c r="R185" s="109" t="str">
        <f t="shared" si="118"/>
        <v>0</v>
      </c>
    </row>
    <row r="186" spans="1:18" s="100" customFormat="1">
      <c r="A186" s="24" t="s">
        <v>231</v>
      </c>
      <c r="B186" s="107" t="s">
        <v>232</v>
      </c>
      <c r="C186" s="212"/>
      <c r="D186" s="213"/>
      <c r="E186" s="213"/>
      <c r="F186" s="213"/>
      <c r="G186" s="214"/>
      <c r="H186" s="24"/>
      <c r="I186" s="24"/>
      <c r="J186" s="24"/>
      <c r="K186" s="63"/>
      <c r="M186" s="109" t="str">
        <f t="shared" si="119"/>
        <v>0</v>
      </c>
      <c r="N186" s="109" t="str">
        <f t="shared" si="120"/>
        <v>0</v>
      </c>
      <c r="O186" s="109" t="str">
        <f t="shared" si="121"/>
        <v>0</v>
      </c>
      <c r="P186" s="109" t="str">
        <f t="shared" si="122"/>
        <v>0</v>
      </c>
      <c r="Q186" s="109" t="str">
        <f t="shared" si="117"/>
        <v>0</v>
      </c>
      <c r="R186" s="109" t="str">
        <f t="shared" si="118"/>
        <v>0</v>
      </c>
    </row>
    <row r="187" spans="1:18" s="100" customFormat="1">
      <c r="A187" s="24" t="s">
        <v>233</v>
      </c>
      <c r="B187" s="107" t="s">
        <v>234</v>
      </c>
      <c r="C187" s="212"/>
      <c r="D187" s="213"/>
      <c r="E187" s="213"/>
      <c r="F187" s="213"/>
      <c r="G187" s="214"/>
      <c r="H187" s="24"/>
      <c r="I187" s="24"/>
      <c r="J187" s="24"/>
      <c r="K187" s="63"/>
      <c r="M187" s="109" t="str">
        <f t="shared" si="119"/>
        <v>0</v>
      </c>
      <c r="N187" s="109" t="str">
        <f t="shared" si="120"/>
        <v>0</v>
      </c>
      <c r="O187" s="109" t="str">
        <f t="shared" si="121"/>
        <v>0</v>
      </c>
      <c r="P187" s="109" t="str">
        <f t="shared" si="122"/>
        <v>0</v>
      </c>
      <c r="Q187" s="109" t="str">
        <f t="shared" si="117"/>
        <v>0</v>
      </c>
      <c r="R187" s="109" t="str">
        <f t="shared" si="118"/>
        <v>0</v>
      </c>
    </row>
    <row r="188" spans="1:18" s="100" customFormat="1">
      <c r="A188" s="24" t="s">
        <v>235</v>
      </c>
      <c r="B188" s="107" t="s">
        <v>236</v>
      </c>
      <c r="C188" s="220" t="s">
        <v>357</v>
      </c>
      <c r="D188" s="221"/>
      <c r="E188" s="221"/>
      <c r="F188" s="221"/>
      <c r="G188" s="222"/>
      <c r="H188" s="123"/>
      <c r="I188" s="123"/>
      <c r="J188" s="123"/>
      <c r="K188" s="79"/>
      <c r="M188" s="109" t="str">
        <f t="shared" si="119"/>
        <v>0</v>
      </c>
      <c r="N188" s="109" t="str">
        <f t="shared" si="120"/>
        <v>0</v>
      </c>
      <c r="O188" s="109" t="str">
        <f t="shared" si="121"/>
        <v>0</v>
      </c>
      <c r="P188" s="109" t="str">
        <f t="shared" si="122"/>
        <v>0</v>
      </c>
      <c r="Q188" s="109" t="str">
        <f t="shared" si="117"/>
        <v>0</v>
      </c>
      <c r="R188" s="109" t="str">
        <f t="shared" si="118"/>
        <v>0</v>
      </c>
    </row>
    <row r="189" spans="1:18" s="100" customFormat="1">
      <c r="A189" s="24" t="s">
        <v>237</v>
      </c>
      <c r="B189" s="107" t="s">
        <v>238</v>
      </c>
      <c r="C189" s="220" t="s">
        <v>357</v>
      </c>
      <c r="D189" s="221"/>
      <c r="E189" s="221"/>
      <c r="F189" s="221"/>
      <c r="G189" s="222"/>
      <c r="H189" s="123"/>
      <c r="I189" s="123"/>
      <c r="J189" s="123"/>
      <c r="K189" s="79"/>
      <c r="M189" s="109" t="str">
        <f t="shared" si="119"/>
        <v>0</v>
      </c>
      <c r="N189" s="109" t="str">
        <f t="shared" si="120"/>
        <v>0</v>
      </c>
      <c r="O189" s="109" t="str">
        <f t="shared" si="121"/>
        <v>0</v>
      </c>
      <c r="P189" s="109" t="str">
        <f t="shared" si="122"/>
        <v>0</v>
      </c>
      <c r="Q189" s="109" t="str">
        <f t="shared" si="117"/>
        <v>0</v>
      </c>
      <c r="R189" s="109" t="str">
        <f t="shared" si="118"/>
        <v>0</v>
      </c>
    </row>
    <row r="190" spans="1:18" s="100" customFormat="1">
      <c r="A190" s="24" t="s">
        <v>239</v>
      </c>
      <c r="B190" s="107" t="s">
        <v>240</v>
      </c>
      <c r="C190" s="220" t="s">
        <v>357</v>
      </c>
      <c r="D190" s="221"/>
      <c r="E190" s="221"/>
      <c r="F190" s="221"/>
      <c r="G190" s="222"/>
      <c r="H190" s="123"/>
      <c r="I190" s="123"/>
      <c r="J190" s="123"/>
      <c r="K190" s="79"/>
      <c r="M190" s="109" t="str">
        <f t="shared" si="119"/>
        <v>0</v>
      </c>
      <c r="N190" s="109" t="str">
        <f t="shared" si="120"/>
        <v>0</v>
      </c>
      <c r="O190" s="109" t="str">
        <f t="shared" si="121"/>
        <v>0</v>
      </c>
      <c r="P190" s="109" t="str">
        <f t="shared" si="122"/>
        <v>0</v>
      </c>
      <c r="Q190" s="109" t="str">
        <f t="shared" si="117"/>
        <v>0</v>
      </c>
      <c r="R190" s="109" t="str">
        <f t="shared" si="118"/>
        <v>0</v>
      </c>
    </row>
    <row r="191" spans="1:18" s="100" customFormat="1">
      <c r="A191" s="24" t="s">
        <v>241</v>
      </c>
      <c r="B191" s="107" t="s">
        <v>242</v>
      </c>
      <c r="C191" s="220" t="s">
        <v>357</v>
      </c>
      <c r="D191" s="221"/>
      <c r="E191" s="221"/>
      <c r="F191" s="221"/>
      <c r="G191" s="222"/>
      <c r="H191" s="123"/>
      <c r="I191" s="123"/>
      <c r="J191" s="123"/>
      <c r="K191" s="79"/>
      <c r="M191" s="109" t="str">
        <f t="shared" si="119"/>
        <v>0</v>
      </c>
      <c r="N191" s="109" t="str">
        <f t="shared" si="120"/>
        <v>0</v>
      </c>
      <c r="O191" s="109" t="str">
        <f t="shared" si="121"/>
        <v>0</v>
      </c>
      <c r="P191" s="109" t="str">
        <f t="shared" si="122"/>
        <v>0</v>
      </c>
      <c r="Q191" s="109" t="str">
        <f t="shared" si="117"/>
        <v>0</v>
      </c>
      <c r="R191" s="109" t="str">
        <f t="shared" si="118"/>
        <v>0</v>
      </c>
    </row>
    <row r="192" spans="1:18" s="100" customFormat="1">
      <c r="A192" s="24" t="s">
        <v>243</v>
      </c>
      <c r="B192" s="107" t="s">
        <v>244</v>
      </c>
      <c r="C192" s="220" t="s">
        <v>357</v>
      </c>
      <c r="D192" s="221"/>
      <c r="E192" s="221"/>
      <c r="F192" s="221"/>
      <c r="G192" s="222"/>
      <c r="H192" s="123"/>
      <c r="I192" s="123"/>
      <c r="J192" s="123"/>
      <c r="K192" s="79"/>
      <c r="M192" s="109" t="str">
        <f t="shared" si="119"/>
        <v>0</v>
      </c>
      <c r="N192" s="109" t="str">
        <f t="shared" si="120"/>
        <v>0</v>
      </c>
      <c r="O192" s="109" t="str">
        <f t="shared" si="121"/>
        <v>0</v>
      </c>
      <c r="P192" s="109" t="str">
        <f t="shared" si="122"/>
        <v>0</v>
      </c>
      <c r="Q192" s="109" t="str">
        <f t="shared" si="117"/>
        <v>0</v>
      </c>
      <c r="R192" s="109" t="str">
        <f t="shared" si="118"/>
        <v>0</v>
      </c>
    </row>
    <row r="193" spans="1:18" s="100" customFormat="1">
      <c r="A193" s="24">
        <v>14.65</v>
      </c>
      <c r="B193" s="149" t="s">
        <v>346</v>
      </c>
      <c r="C193" s="212"/>
      <c r="D193" s="213"/>
      <c r="E193" s="213"/>
      <c r="F193" s="213"/>
      <c r="G193" s="214"/>
      <c r="H193" s="24"/>
      <c r="I193" s="24"/>
      <c r="J193" s="24"/>
      <c r="K193" s="63"/>
      <c r="M193" s="109" t="str">
        <f t="shared" si="119"/>
        <v>0</v>
      </c>
      <c r="N193" s="109" t="str">
        <f t="shared" si="120"/>
        <v>0</v>
      </c>
      <c r="O193" s="109" t="str">
        <f t="shared" si="121"/>
        <v>0</v>
      </c>
      <c r="P193" s="109" t="str">
        <f t="shared" si="122"/>
        <v>0</v>
      </c>
      <c r="Q193" s="109" t="str">
        <f t="shared" si="117"/>
        <v>0</v>
      </c>
      <c r="R193" s="109" t="str">
        <f t="shared" si="118"/>
        <v>0</v>
      </c>
    </row>
    <row r="194" spans="1:18" s="100" customFormat="1">
      <c r="A194" s="24" t="s">
        <v>245</v>
      </c>
      <c r="B194" s="107" t="s">
        <v>88</v>
      </c>
      <c r="C194" s="212"/>
      <c r="D194" s="213"/>
      <c r="E194" s="213"/>
      <c r="F194" s="213"/>
      <c r="G194" s="214"/>
      <c r="H194" s="24"/>
      <c r="I194" s="24"/>
      <c r="J194" s="24"/>
      <c r="K194" s="63"/>
      <c r="M194" s="109" t="str">
        <f t="shared" si="119"/>
        <v>0</v>
      </c>
      <c r="N194" s="109" t="str">
        <f t="shared" si="120"/>
        <v>0</v>
      </c>
      <c r="O194" s="109" t="str">
        <f t="shared" si="121"/>
        <v>0</v>
      </c>
      <c r="P194" s="109" t="str">
        <f t="shared" si="122"/>
        <v>0</v>
      </c>
      <c r="Q194" s="109" t="str">
        <f t="shared" si="117"/>
        <v>0</v>
      </c>
      <c r="R194" s="109" t="str">
        <f t="shared" si="118"/>
        <v>0</v>
      </c>
    </row>
    <row r="195" spans="1:18" s="114" customFormat="1">
      <c r="A195" s="110" t="s">
        <v>65</v>
      </c>
      <c r="B195" s="111" t="s">
        <v>291</v>
      </c>
      <c r="C195" s="226"/>
      <c r="D195" s="227"/>
      <c r="E195" s="227"/>
      <c r="F195" s="227"/>
      <c r="G195" s="228"/>
      <c r="H195" s="112"/>
      <c r="I195" s="112"/>
      <c r="J195" s="112"/>
      <c r="K195" s="113">
        <f>SUM(K178:K194)</f>
        <v>0</v>
      </c>
      <c r="M195" s="121">
        <f>SUM(M178:M194)</f>
        <v>0</v>
      </c>
      <c r="N195" s="121">
        <f t="shared" ref="N195:O195" si="123">SUM(N178:N194)</f>
        <v>0</v>
      </c>
      <c r="O195" s="121">
        <f t="shared" si="123"/>
        <v>0</v>
      </c>
      <c r="P195" s="121">
        <f t="shared" ref="P195" si="124">SUM(P178:P194)</f>
        <v>0</v>
      </c>
      <c r="Q195" s="121">
        <f t="shared" ref="Q195" si="125">SUM(Q178:Q194)</f>
        <v>0</v>
      </c>
      <c r="R195" s="121">
        <f t="shared" ref="R195" si="126">SUM(R178:R194)</f>
        <v>0</v>
      </c>
    </row>
    <row r="196" spans="1:18" s="100" customFormat="1" ht="13.5" thickBot="1">
      <c r="A196" s="115"/>
      <c r="F196" s="115"/>
      <c r="G196" s="116"/>
      <c r="H196" s="115"/>
      <c r="I196" s="115"/>
      <c r="J196" s="115"/>
      <c r="K196" s="116"/>
      <c r="M196" s="117"/>
      <c r="N196" s="117"/>
      <c r="O196" s="117"/>
      <c r="P196" s="122"/>
      <c r="Q196" s="115"/>
    </row>
    <row r="197" spans="1:18" s="100" customFormat="1" ht="25.9" customHeight="1" thickBot="1">
      <c r="A197" s="203" t="s">
        <v>155</v>
      </c>
      <c r="B197" s="204"/>
      <c r="C197" s="204"/>
      <c r="D197" s="204"/>
      <c r="E197" s="204"/>
      <c r="F197" s="204"/>
      <c r="G197" s="204"/>
      <c r="H197" s="204"/>
      <c r="I197" s="204"/>
      <c r="J197" s="204"/>
      <c r="K197" s="205"/>
      <c r="M197" s="117"/>
      <c r="N197" s="117"/>
      <c r="O197" s="117"/>
      <c r="P197" s="122"/>
      <c r="Q197" s="115"/>
    </row>
    <row r="198" spans="1:18" s="100" customFormat="1">
      <c r="A198" s="115"/>
      <c r="F198" s="115"/>
      <c r="G198" s="116"/>
      <c r="H198" s="115"/>
      <c r="I198" s="115"/>
      <c r="J198" s="115"/>
      <c r="K198" s="116"/>
      <c r="M198" s="117"/>
      <c r="N198" s="117"/>
      <c r="O198" s="117"/>
      <c r="P198" s="122"/>
      <c r="Q198" s="115"/>
    </row>
    <row r="199" spans="1:18" s="100" customFormat="1">
      <c r="A199" s="99" t="s">
        <v>157</v>
      </c>
      <c r="B199" s="202" t="s">
        <v>270</v>
      </c>
      <c r="C199" s="202"/>
      <c r="D199" s="202"/>
      <c r="E199" s="202"/>
      <c r="F199" s="202"/>
      <c r="G199" s="202"/>
      <c r="H199" s="202"/>
      <c r="I199" s="202"/>
      <c r="J199" s="202"/>
      <c r="K199" s="202"/>
      <c r="M199" s="199" t="s">
        <v>342</v>
      </c>
      <c r="N199" s="199"/>
      <c r="O199" s="199"/>
      <c r="P199" s="241" t="s">
        <v>294</v>
      </c>
      <c r="Q199" s="241"/>
      <c r="R199" s="241"/>
    </row>
    <row r="200" spans="1:18" s="100" customFormat="1" ht="25.5">
      <c r="A200" s="218" t="s">
        <v>296</v>
      </c>
      <c r="B200" s="244" t="s">
        <v>297</v>
      </c>
      <c r="C200" s="244" t="s">
        <v>360</v>
      </c>
      <c r="D200" s="244"/>
      <c r="E200" s="244"/>
      <c r="F200" s="244"/>
      <c r="G200" s="244"/>
      <c r="H200" s="102" t="s">
        <v>342</v>
      </c>
      <c r="I200" s="102" t="s">
        <v>295</v>
      </c>
      <c r="J200" s="102" t="s">
        <v>350</v>
      </c>
      <c r="K200" s="195" t="s">
        <v>293</v>
      </c>
      <c r="M200" s="197" t="s">
        <v>343</v>
      </c>
      <c r="N200" s="197" t="s">
        <v>344</v>
      </c>
      <c r="O200" s="197" t="s">
        <v>345</v>
      </c>
      <c r="P200" s="241" t="s">
        <v>293</v>
      </c>
      <c r="Q200" s="242" t="s">
        <v>309</v>
      </c>
      <c r="R200" s="242" t="s">
        <v>310</v>
      </c>
    </row>
    <row r="201" spans="1:18" s="100" customFormat="1" ht="43.9" customHeight="1">
      <c r="A201" s="219"/>
      <c r="B201" s="244"/>
      <c r="C201" s="244"/>
      <c r="D201" s="244"/>
      <c r="E201" s="244"/>
      <c r="F201" s="244"/>
      <c r="G201" s="244"/>
      <c r="H201" s="103" t="s">
        <v>353</v>
      </c>
      <c r="I201" s="103" t="s">
        <v>352</v>
      </c>
      <c r="J201" s="103" t="s">
        <v>354</v>
      </c>
      <c r="K201" s="196"/>
      <c r="M201" s="198"/>
      <c r="N201" s="198"/>
      <c r="O201" s="198"/>
      <c r="P201" s="241"/>
      <c r="Q201" s="242"/>
      <c r="R201" s="242"/>
    </row>
    <row r="202" spans="1:18" s="105" customFormat="1">
      <c r="A202" s="245" t="s">
        <v>365</v>
      </c>
      <c r="B202" s="245"/>
      <c r="C202" s="245"/>
      <c r="D202" s="245"/>
      <c r="E202" s="245"/>
      <c r="F202" s="245"/>
      <c r="G202" s="245"/>
      <c r="H202" s="245"/>
      <c r="I202" s="245"/>
      <c r="J202" s="245"/>
      <c r="K202" s="245"/>
      <c r="M202" s="106"/>
      <c r="N202" s="106"/>
      <c r="O202" s="106"/>
      <c r="P202" s="101"/>
      <c r="Q202" s="102"/>
      <c r="R202" s="118"/>
    </row>
    <row r="203" spans="1:18" s="100" customFormat="1">
      <c r="A203" s="23" t="s">
        <v>373</v>
      </c>
      <c r="B203" s="150" t="s">
        <v>372</v>
      </c>
      <c r="C203" s="190"/>
      <c r="D203" s="191"/>
      <c r="E203" s="191"/>
      <c r="F203" s="191"/>
      <c r="G203" s="192"/>
      <c r="H203" s="24"/>
      <c r="I203" s="24"/>
      <c r="J203" s="24"/>
      <c r="K203" s="151"/>
      <c r="M203" s="109" t="str">
        <f>IF(H203="Internal",K203,"0")</f>
        <v>0</v>
      </c>
      <c r="N203" s="109" t="str">
        <f>IF(H203="Related",K203,"0")</f>
        <v>0</v>
      </c>
      <c r="O203" s="109" t="str">
        <f>IF(H203="External",K203,"0")</f>
        <v>0</v>
      </c>
      <c r="P203" s="109" t="str">
        <f>IF(I203="Yes",K203,"0")</f>
        <v>0</v>
      </c>
      <c r="Q203" s="109" t="str">
        <f t="shared" ref="Q203:Q208" si="127">IF(J203="No",P203,"0")</f>
        <v>0</v>
      </c>
      <c r="R203" s="109" t="str">
        <f t="shared" ref="R203:R208" si="128">IF(J203="Yes",P203,"0")</f>
        <v>0</v>
      </c>
    </row>
    <row r="204" spans="1:18" s="100" customFormat="1">
      <c r="A204" s="24" t="s">
        <v>246</v>
      </c>
      <c r="B204" s="107" t="s">
        <v>247</v>
      </c>
      <c r="C204" s="209"/>
      <c r="D204" s="210"/>
      <c r="E204" s="210"/>
      <c r="F204" s="210"/>
      <c r="G204" s="211"/>
      <c r="H204" s="24"/>
      <c r="I204" s="24"/>
      <c r="J204" s="24"/>
      <c r="K204" s="155"/>
      <c r="M204" s="109" t="str">
        <f>IF(H204="Internal",K204,"0")</f>
        <v>0</v>
      </c>
      <c r="N204" s="109" t="str">
        <f>IF(H204="Related",K204,"0")</f>
        <v>0</v>
      </c>
      <c r="O204" s="109" t="str">
        <f>IF(H204="External",K204,"0")</f>
        <v>0</v>
      </c>
      <c r="P204" s="109" t="str">
        <f>IF(I204="Yes",K204,"0")</f>
        <v>0</v>
      </c>
      <c r="Q204" s="109" t="str">
        <f t="shared" si="127"/>
        <v>0</v>
      </c>
      <c r="R204" s="109" t="str">
        <f t="shared" si="128"/>
        <v>0</v>
      </c>
    </row>
    <row r="205" spans="1:18" s="100" customFormat="1">
      <c r="A205" s="24" t="s">
        <v>248</v>
      </c>
      <c r="B205" s="107" t="s">
        <v>249</v>
      </c>
      <c r="C205" s="209"/>
      <c r="D205" s="210"/>
      <c r="E205" s="210"/>
      <c r="F205" s="210"/>
      <c r="G205" s="211"/>
      <c r="H205" s="24"/>
      <c r="I205" s="24"/>
      <c r="J205" s="24"/>
      <c r="K205" s="155"/>
      <c r="M205" s="109" t="str">
        <f t="shared" ref="M205:M208" si="129">IF(H205="Internal",K205,"0")</f>
        <v>0</v>
      </c>
      <c r="N205" s="109" t="str">
        <f t="shared" ref="N205:N208" si="130">IF(H205="Related",K205,"0")</f>
        <v>0</v>
      </c>
      <c r="O205" s="109" t="str">
        <f t="shared" ref="O205:O208" si="131">IF(H205="External",K205,"0")</f>
        <v>0</v>
      </c>
      <c r="P205" s="109" t="str">
        <f t="shared" ref="P205:P208" si="132">IF(I205="Yes",K205,"0")</f>
        <v>0</v>
      </c>
      <c r="Q205" s="109" t="str">
        <f t="shared" si="127"/>
        <v>0</v>
      </c>
      <c r="R205" s="109" t="str">
        <f t="shared" si="128"/>
        <v>0</v>
      </c>
    </row>
    <row r="206" spans="1:18" s="100" customFormat="1">
      <c r="A206" s="24" t="s">
        <v>250</v>
      </c>
      <c r="B206" s="107" t="s">
        <v>251</v>
      </c>
      <c r="C206" s="209"/>
      <c r="D206" s="210"/>
      <c r="E206" s="210"/>
      <c r="F206" s="210"/>
      <c r="G206" s="211"/>
      <c r="H206" s="24"/>
      <c r="I206" s="24"/>
      <c r="J206" s="24"/>
      <c r="K206" s="155"/>
      <c r="M206" s="109" t="str">
        <f t="shared" si="129"/>
        <v>0</v>
      </c>
      <c r="N206" s="109" t="str">
        <f t="shared" si="130"/>
        <v>0</v>
      </c>
      <c r="O206" s="109" t="str">
        <f t="shared" si="131"/>
        <v>0</v>
      </c>
      <c r="P206" s="109" t="str">
        <f t="shared" si="132"/>
        <v>0</v>
      </c>
      <c r="Q206" s="109" t="str">
        <f t="shared" si="127"/>
        <v>0</v>
      </c>
      <c r="R206" s="109" t="str">
        <f t="shared" si="128"/>
        <v>0</v>
      </c>
    </row>
    <row r="207" spans="1:18" s="100" customFormat="1">
      <c r="A207" s="24" t="s">
        <v>252</v>
      </c>
      <c r="B207" s="107" t="s">
        <v>253</v>
      </c>
      <c r="C207" s="209"/>
      <c r="D207" s="210"/>
      <c r="E207" s="210"/>
      <c r="F207" s="210"/>
      <c r="G207" s="211"/>
      <c r="H207" s="24"/>
      <c r="I207" s="24"/>
      <c r="J207" s="24"/>
      <c r="K207" s="155"/>
      <c r="M207" s="109" t="str">
        <f t="shared" si="129"/>
        <v>0</v>
      </c>
      <c r="N207" s="109" t="str">
        <f t="shared" si="130"/>
        <v>0</v>
      </c>
      <c r="O207" s="109" t="str">
        <f t="shared" si="131"/>
        <v>0</v>
      </c>
      <c r="P207" s="109" t="str">
        <f t="shared" si="132"/>
        <v>0</v>
      </c>
      <c r="Q207" s="109" t="str">
        <f t="shared" si="127"/>
        <v>0</v>
      </c>
      <c r="R207" s="109" t="str">
        <f t="shared" si="128"/>
        <v>0</v>
      </c>
    </row>
    <row r="208" spans="1:18" s="100" customFormat="1">
      <c r="A208" s="24" t="s">
        <v>254</v>
      </c>
      <c r="B208" s="107" t="s">
        <v>88</v>
      </c>
      <c r="C208" s="212"/>
      <c r="D208" s="213"/>
      <c r="E208" s="213"/>
      <c r="F208" s="213"/>
      <c r="G208" s="214"/>
      <c r="H208" s="24"/>
      <c r="I208" s="24"/>
      <c r="J208" s="24"/>
      <c r="K208" s="63"/>
      <c r="M208" s="109" t="str">
        <f t="shared" si="129"/>
        <v>0</v>
      </c>
      <c r="N208" s="109" t="str">
        <f t="shared" si="130"/>
        <v>0</v>
      </c>
      <c r="O208" s="109" t="str">
        <f t="shared" si="131"/>
        <v>0</v>
      </c>
      <c r="P208" s="109" t="str">
        <f t="shared" si="132"/>
        <v>0</v>
      </c>
      <c r="Q208" s="109" t="str">
        <f t="shared" si="127"/>
        <v>0</v>
      </c>
      <c r="R208" s="109" t="str">
        <f t="shared" si="128"/>
        <v>0</v>
      </c>
    </row>
    <row r="209" spans="1:18" s="114" customFormat="1">
      <c r="A209" s="110" t="s">
        <v>157</v>
      </c>
      <c r="B209" s="111" t="s">
        <v>292</v>
      </c>
      <c r="C209" s="226"/>
      <c r="D209" s="227"/>
      <c r="E209" s="227"/>
      <c r="F209" s="227"/>
      <c r="G209" s="228"/>
      <c r="H209" s="112"/>
      <c r="I209" s="112"/>
      <c r="J209" s="112"/>
      <c r="K209" s="113">
        <f>SUM(K201:K208)</f>
        <v>0</v>
      </c>
      <c r="M209" s="121">
        <f t="shared" ref="M209:R209" si="133">SUM(M203:M208)</f>
        <v>0</v>
      </c>
      <c r="N209" s="121">
        <f t="shared" si="133"/>
        <v>0</v>
      </c>
      <c r="O209" s="121">
        <f t="shared" si="133"/>
        <v>0</v>
      </c>
      <c r="P209" s="121">
        <f t="shared" si="133"/>
        <v>0</v>
      </c>
      <c r="Q209" s="121">
        <f t="shared" si="133"/>
        <v>0</v>
      </c>
      <c r="R209" s="121">
        <f t="shared" si="133"/>
        <v>0</v>
      </c>
    </row>
    <row r="210" spans="1:18" s="100" customFormat="1" ht="13.5" thickBot="1">
      <c r="A210" s="115"/>
      <c r="F210" s="115"/>
      <c r="G210" s="116"/>
      <c r="H210" s="115"/>
      <c r="I210" s="115"/>
      <c r="J210" s="115"/>
      <c r="K210" s="116"/>
      <c r="M210" s="117"/>
      <c r="N210" s="117"/>
      <c r="O210" s="117"/>
      <c r="P210" s="122"/>
      <c r="Q210" s="115"/>
    </row>
    <row r="211" spans="1:18" s="100" customFormat="1" ht="25.9" customHeight="1" thickBot="1">
      <c r="A211" s="203" t="s">
        <v>160</v>
      </c>
      <c r="B211" s="204"/>
      <c r="C211" s="204"/>
      <c r="D211" s="204"/>
      <c r="E211" s="204"/>
      <c r="F211" s="204"/>
      <c r="G211" s="204"/>
      <c r="H211" s="204"/>
      <c r="I211" s="204"/>
      <c r="J211" s="204"/>
      <c r="K211" s="205"/>
      <c r="M211" s="199" t="s">
        <v>342</v>
      </c>
      <c r="N211" s="199"/>
      <c r="O211" s="199"/>
      <c r="P211" s="241" t="s">
        <v>294</v>
      </c>
      <c r="Q211" s="241"/>
      <c r="R211" s="241"/>
    </row>
    <row r="212" spans="1:18" s="105" customFormat="1" ht="25.5">
      <c r="A212" s="243" t="s">
        <v>296</v>
      </c>
      <c r="B212" s="244" t="s">
        <v>297</v>
      </c>
      <c r="C212" s="244" t="s">
        <v>360</v>
      </c>
      <c r="D212" s="244"/>
      <c r="E212" s="244"/>
      <c r="F212" s="244"/>
      <c r="G212" s="244"/>
      <c r="H212" s="102" t="s">
        <v>342</v>
      </c>
      <c r="I212" s="102" t="s">
        <v>295</v>
      </c>
      <c r="J212" s="102" t="s">
        <v>350</v>
      </c>
      <c r="K212" s="195" t="s">
        <v>293</v>
      </c>
      <c r="M212" s="197" t="s">
        <v>343</v>
      </c>
      <c r="N212" s="197" t="s">
        <v>344</v>
      </c>
      <c r="O212" s="197" t="s">
        <v>345</v>
      </c>
      <c r="P212" s="241" t="s">
        <v>293</v>
      </c>
      <c r="Q212" s="242" t="s">
        <v>309</v>
      </c>
      <c r="R212" s="242" t="s">
        <v>310</v>
      </c>
    </row>
    <row r="213" spans="1:18" s="105" customFormat="1" ht="46.9" customHeight="1">
      <c r="A213" s="243"/>
      <c r="B213" s="244"/>
      <c r="C213" s="244"/>
      <c r="D213" s="244"/>
      <c r="E213" s="244"/>
      <c r="F213" s="244"/>
      <c r="G213" s="244"/>
      <c r="H213" s="103" t="s">
        <v>353</v>
      </c>
      <c r="I213" s="103" t="s">
        <v>352</v>
      </c>
      <c r="J213" s="103" t="s">
        <v>354</v>
      </c>
      <c r="K213" s="196"/>
      <c r="M213" s="198"/>
      <c r="N213" s="198"/>
      <c r="O213" s="198"/>
      <c r="P213" s="241"/>
      <c r="Q213" s="242"/>
      <c r="R213" s="242"/>
    </row>
    <row r="214" spans="1:18" s="114" customFormat="1">
      <c r="A214" s="53" t="s">
        <v>66</v>
      </c>
      <c r="B214" s="138" t="s">
        <v>271</v>
      </c>
      <c r="C214" s="200" t="s">
        <v>305</v>
      </c>
      <c r="D214" s="200"/>
      <c r="E214" s="200"/>
      <c r="F214" s="200"/>
      <c r="G214" s="200"/>
      <c r="H214" s="152" t="s">
        <v>47</v>
      </c>
      <c r="I214" s="152" t="s">
        <v>5</v>
      </c>
      <c r="J214" s="124"/>
      <c r="K214" s="80"/>
      <c r="M214" s="121">
        <f>IF(H214="Internal",K214,"0")</f>
        <v>0</v>
      </c>
      <c r="N214" s="121">
        <v>0</v>
      </c>
      <c r="O214" s="121">
        <v>0</v>
      </c>
      <c r="P214" s="121">
        <f>IF(I214="Yes",K214,"0")</f>
        <v>0</v>
      </c>
      <c r="Q214" s="121" t="str">
        <f t="shared" ref="Q214" si="134">IF(J214="No",P214,"0")</f>
        <v>0</v>
      </c>
      <c r="R214" s="121" t="str">
        <f t="shared" ref="R214:R215" si="135">IF(J214="Yes",P214,"0")</f>
        <v>0</v>
      </c>
    </row>
    <row r="215" spans="1:18" s="114" customFormat="1">
      <c r="A215" s="112" t="s">
        <v>67</v>
      </c>
      <c r="B215" s="111" t="s">
        <v>272</v>
      </c>
      <c r="C215" s="201" t="s">
        <v>305</v>
      </c>
      <c r="D215" s="201"/>
      <c r="E215" s="201"/>
      <c r="F215" s="201"/>
      <c r="G215" s="201"/>
      <c r="H215" s="152" t="s">
        <v>47</v>
      </c>
      <c r="I215" s="152" t="s">
        <v>5</v>
      </c>
      <c r="J215" s="152" t="s">
        <v>6</v>
      </c>
      <c r="K215" s="134"/>
      <c r="M215" s="121">
        <f>IF(H215="Internal",K215,"0")</f>
        <v>0</v>
      </c>
      <c r="N215" s="121">
        <v>0</v>
      </c>
      <c r="O215" s="121">
        <v>0</v>
      </c>
      <c r="P215" s="121">
        <f>IF(I215="Yes",K215,"0")</f>
        <v>0</v>
      </c>
      <c r="Q215" s="121">
        <f>IF(J215="No",K215,"0")</f>
        <v>0</v>
      </c>
      <c r="R215" s="121" t="str">
        <f t="shared" si="135"/>
        <v>0</v>
      </c>
    </row>
    <row r="216" spans="1:18">
      <c r="P216" s="83"/>
      <c r="R216" s="18"/>
    </row>
  </sheetData>
  <mergeCells count="288">
    <mergeCell ref="P211:R211"/>
    <mergeCell ref="R212:R213"/>
    <mergeCell ref="P175:R175"/>
    <mergeCell ref="Q176:Q177"/>
    <mergeCell ref="R176:R177"/>
    <mergeCell ref="P199:R199"/>
    <mergeCell ref="Q200:Q201"/>
    <mergeCell ref="R200:R201"/>
    <mergeCell ref="P140:R140"/>
    <mergeCell ref="Q141:Q142"/>
    <mergeCell ref="R141:R142"/>
    <mergeCell ref="P161:R161"/>
    <mergeCell ref="Q162:Q163"/>
    <mergeCell ref="R162:R163"/>
    <mergeCell ref="P212:P213"/>
    <mergeCell ref="Q212:Q213"/>
    <mergeCell ref="P200:P201"/>
    <mergeCell ref="P176:P177"/>
    <mergeCell ref="P162:P163"/>
    <mergeCell ref="P141:P142"/>
    <mergeCell ref="P126:P127"/>
    <mergeCell ref="P111:P112"/>
    <mergeCell ref="P104:P105"/>
    <mergeCell ref="P96:P97"/>
    <mergeCell ref="P68:P69"/>
    <mergeCell ref="P78:R78"/>
    <mergeCell ref="R79:R80"/>
    <mergeCell ref="P110:R110"/>
    <mergeCell ref="Q111:Q112"/>
    <mergeCell ref="R111:R112"/>
    <mergeCell ref="P125:R125"/>
    <mergeCell ref="Q126:Q127"/>
    <mergeCell ref="R126:R127"/>
    <mergeCell ref="P95:R95"/>
    <mergeCell ref="Q96:Q97"/>
    <mergeCell ref="Q68:Q69"/>
    <mergeCell ref="R96:R97"/>
    <mergeCell ref="P103:R103"/>
    <mergeCell ref="Q104:Q105"/>
    <mergeCell ref="R104:R105"/>
    <mergeCell ref="P12:R12"/>
    <mergeCell ref="P19:R19"/>
    <mergeCell ref="R20:R21"/>
    <mergeCell ref="P30:R30"/>
    <mergeCell ref="R31:R32"/>
    <mergeCell ref="P38:R38"/>
    <mergeCell ref="P39:P40"/>
    <mergeCell ref="R39:R40"/>
    <mergeCell ref="Q39:Q40"/>
    <mergeCell ref="A212:A213"/>
    <mergeCell ref="B212:B213"/>
    <mergeCell ref="C212:G213"/>
    <mergeCell ref="K212:K213"/>
    <mergeCell ref="N13:N14"/>
    <mergeCell ref="M13:M14"/>
    <mergeCell ref="M20:M21"/>
    <mergeCell ref="N20:N21"/>
    <mergeCell ref="M31:M32"/>
    <mergeCell ref="N31:N32"/>
    <mergeCell ref="M212:M213"/>
    <mergeCell ref="N212:N213"/>
    <mergeCell ref="K162:K163"/>
    <mergeCell ref="A176:A177"/>
    <mergeCell ref="B176:B177"/>
    <mergeCell ref="C176:G177"/>
    <mergeCell ref="K176:K177"/>
    <mergeCell ref="A202:K202"/>
    <mergeCell ref="A162:A163"/>
    <mergeCell ref="B162:B163"/>
    <mergeCell ref="C162:G163"/>
    <mergeCell ref="M200:M201"/>
    <mergeCell ref="A159:K159"/>
    <mergeCell ref="M162:M163"/>
    <mergeCell ref="M211:O211"/>
    <mergeCell ref="O200:O201"/>
    <mergeCell ref="M175:O175"/>
    <mergeCell ref="M199:O199"/>
    <mergeCell ref="O162:O163"/>
    <mergeCell ref="O176:O177"/>
    <mergeCell ref="C200:G201"/>
    <mergeCell ref="C203:G203"/>
    <mergeCell ref="C204:G204"/>
    <mergeCell ref="C205:G205"/>
    <mergeCell ref="C206:G206"/>
    <mergeCell ref="C207:G207"/>
    <mergeCell ref="C208:G208"/>
    <mergeCell ref="C178:G178"/>
    <mergeCell ref="C179:G179"/>
    <mergeCell ref="C180:G180"/>
    <mergeCell ref="C181:G181"/>
    <mergeCell ref="C182:G182"/>
    <mergeCell ref="C194:G194"/>
    <mergeCell ref="C195:G195"/>
    <mergeCell ref="C188:G188"/>
    <mergeCell ref="N162:N163"/>
    <mergeCell ref="M176:M177"/>
    <mergeCell ref="N176:N177"/>
    <mergeCell ref="C24:G24"/>
    <mergeCell ref="M79:M80"/>
    <mergeCell ref="N79:N80"/>
    <mergeCell ref="O79:O80"/>
    <mergeCell ref="A104:A105"/>
    <mergeCell ref="N200:N201"/>
    <mergeCell ref="K200:K201"/>
    <mergeCell ref="A200:A201"/>
    <mergeCell ref="B200:B201"/>
    <mergeCell ref="M141:M142"/>
    <mergeCell ref="N141:N142"/>
    <mergeCell ref="O141:O142"/>
    <mergeCell ref="M104:M105"/>
    <mergeCell ref="N104:N105"/>
    <mergeCell ref="O104:O105"/>
    <mergeCell ref="M161:O161"/>
    <mergeCell ref="M110:O110"/>
    <mergeCell ref="A141:A142"/>
    <mergeCell ref="B141:B142"/>
    <mergeCell ref="C141:C142"/>
    <mergeCell ref="D141:D142"/>
    <mergeCell ref="E141:F141"/>
    <mergeCell ref="K141:K142"/>
    <mergeCell ref="A126:A127"/>
    <mergeCell ref="A68:A69"/>
    <mergeCell ref="B68:B69"/>
    <mergeCell ref="C68:C69"/>
    <mergeCell ref="P79:P80"/>
    <mergeCell ref="E68:F68"/>
    <mergeCell ref="K68:K69"/>
    <mergeCell ref="O212:O213"/>
    <mergeCell ref="C209:G209"/>
    <mergeCell ref="B13:B14"/>
    <mergeCell ref="A13:A14"/>
    <mergeCell ref="K13:K14"/>
    <mergeCell ref="A20:A21"/>
    <mergeCell ref="B20:B21"/>
    <mergeCell ref="C20:G21"/>
    <mergeCell ref="K20:K21"/>
    <mergeCell ref="A31:A32"/>
    <mergeCell ref="B31:B32"/>
    <mergeCell ref="C31:G32"/>
    <mergeCell ref="K31:K32"/>
    <mergeCell ref="A15:K15"/>
    <mergeCell ref="A22:K22"/>
    <mergeCell ref="C26:G26"/>
    <mergeCell ref="C27:G27"/>
    <mergeCell ref="C28:G28"/>
    <mergeCell ref="M140:O140"/>
    <mergeCell ref="A111:A112"/>
    <mergeCell ref="B111:B112"/>
    <mergeCell ref="C111:C112"/>
    <mergeCell ref="D111:D112"/>
    <mergeCell ref="E111:F111"/>
    <mergeCell ref="K111:K112"/>
    <mergeCell ref="B79:B80"/>
    <mergeCell ref="C79:C80"/>
    <mergeCell ref="D79:D80"/>
    <mergeCell ref="B104:B105"/>
    <mergeCell ref="C104:C105"/>
    <mergeCell ref="D104:D105"/>
    <mergeCell ref="E104:F104"/>
    <mergeCell ref="K104:K105"/>
    <mergeCell ref="D96:D97"/>
    <mergeCell ref="E96:F96"/>
    <mergeCell ref="K96:K97"/>
    <mergeCell ref="E79:F79"/>
    <mergeCell ref="B126:B127"/>
    <mergeCell ref="C126:C127"/>
    <mergeCell ref="D126:D127"/>
    <mergeCell ref="E126:F126"/>
    <mergeCell ref="K126:K127"/>
    <mergeCell ref="M95:O95"/>
    <mergeCell ref="M103:O103"/>
    <mergeCell ref="M125:O125"/>
    <mergeCell ref="O13:O14"/>
    <mergeCell ref="P13:P14"/>
    <mergeCell ref="Q13:Q14"/>
    <mergeCell ref="O20:O21"/>
    <mergeCell ref="P20:P21"/>
    <mergeCell ref="Q20:Q21"/>
    <mergeCell ref="O31:O32"/>
    <mergeCell ref="P31:P32"/>
    <mergeCell ref="Q31:Q32"/>
    <mergeCell ref="Q79:Q80"/>
    <mergeCell ref="M96:M97"/>
    <mergeCell ref="N96:N97"/>
    <mergeCell ref="O96:O97"/>
    <mergeCell ref="P52:R52"/>
    <mergeCell ref="P53:P54"/>
    <mergeCell ref="R13:R14"/>
    <mergeCell ref="Q53:Q54"/>
    <mergeCell ref="R53:R54"/>
    <mergeCell ref="P67:R67"/>
    <mergeCell ref="R68:R69"/>
    <mergeCell ref="C187:G187"/>
    <mergeCell ref="C25:G25"/>
    <mergeCell ref="B19:K19"/>
    <mergeCell ref="M111:M112"/>
    <mergeCell ref="N111:N112"/>
    <mergeCell ref="N53:N54"/>
    <mergeCell ref="M68:M69"/>
    <mergeCell ref="N68:N69"/>
    <mergeCell ref="M52:O52"/>
    <mergeCell ref="M67:O67"/>
    <mergeCell ref="E39:F39"/>
    <mergeCell ref="K39:K40"/>
    <mergeCell ref="C39:C40"/>
    <mergeCell ref="D39:D40"/>
    <mergeCell ref="A41:K41"/>
    <mergeCell ref="B39:B40"/>
    <mergeCell ref="A39:A40"/>
    <mergeCell ref="A53:A54"/>
    <mergeCell ref="B53:B54"/>
    <mergeCell ref="C53:C54"/>
    <mergeCell ref="B52:K52"/>
    <mergeCell ref="B67:K67"/>
    <mergeCell ref="B78:K78"/>
    <mergeCell ref="B95:K95"/>
    <mergeCell ref="A1:K1"/>
    <mergeCell ref="A2:K2"/>
    <mergeCell ref="A197:K197"/>
    <mergeCell ref="B125:K125"/>
    <mergeCell ref="B140:K140"/>
    <mergeCell ref="B161:K161"/>
    <mergeCell ref="B175:K175"/>
    <mergeCell ref="C171:G171"/>
    <mergeCell ref="C172:G172"/>
    <mergeCell ref="C173:G173"/>
    <mergeCell ref="C193:G193"/>
    <mergeCell ref="C170:G170"/>
    <mergeCell ref="A123:K123"/>
    <mergeCell ref="B110:K110"/>
    <mergeCell ref="B103:K103"/>
    <mergeCell ref="A4:K4"/>
    <mergeCell ref="A7:B7"/>
    <mergeCell ref="A10:K10"/>
    <mergeCell ref="B12:K12"/>
    <mergeCell ref="A79:A80"/>
    <mergeCell ref="C23:G23"/>
    <mergeCell ref="B30:K30"/>
    <mergeCell ref="C33:G33"/>
    <mergeCell ref="D53:D54"/>
    <mergeCell ref="C214:G214"/>
    <mergeCell ref="C215:G215"/>
    <mergeCell ref="B199:K199"/>
    <mergeCell ref="A211:K211"/>
    <mergeCell ref="C34:G34"/>
    <mergeCell ref="C164:G164"/>
    <mergeCell ref="C165:G165"/>
    <mergeCell ref="C167:G167"/>
    <mergeCell ref="C168:G168"/>
    <mergeCell ref="C169:G169"/>
    <mergeCell ref="A157:K157"/>
    <mergeCell ref="B38:K38"/>
    <mergeCell ref="A36:K36"/>
    <mergeCell ref="E53:F53"/>
    <mergeCell ref="K53:K54"/>
    <mergeCell ref="A96:A97"/>
    <mergeCell ref="C189:G189"/>
    <mergeCell ref="C190:G190"/>
    <mergeCell ref="C191:G191"/>
    <mergeCell ref="C192:G192"/>
    <mergeCell ref="C183:G183"/>
    <mergeCell ref="C184:G184"/>
    <mergeCell ref="C185:G185"/>
    <mergeCell ref="C186:G186"/>
    <mergeCell ref="B96:B97"/>
    <mergeCell ref="C96:C97"/>
    <mergeCell ref="C13:C14"/>
    <mergeCell ref="D13:D14"/>
    <mergeCell ref="E13:F13"/>
    <mergeCell ref="C166:G166"/>
    <mergeCell ref="D7:I7"/>
    <mergeCell ref="K79:K80"/>
    <mergeCell ref="M53:M54"/>
    <mergeCell ref="M12:O12"/>
    <mergeCell ref="M19:O19"/>
    <mergeCell ref="M30:O30"/>
    <mergeCell ref="O53:O54"/>
    <mergeCell ref="O68:O69"/>
    <mergeCell ref="D68:D69"/>
    <mergeCell ref="M38:O38"/>
    <mergeCell ref="M39:M40"/>
    <mergeCell ref="N39:N40"/>
    <mergeCell ref="O39:O40"/>
    <mergeCell ref="O111:O112"/>
    <mergeCell ref="M126:M127"/>
    <mergeCell ref="N126:N127"/>
    <mergeCell ref="O126:O127"/>
    <mergeCell ref="M78:O78"/>
  </mergeCells>
  <dataValidations count="1">
    <dataValidation type="list" allowBlank="1" showInputMessage="1" showErrorMessage="1" sqref="C7" xr:uid="{2BAAA39C-F1A5-4292-B167-038803541847}">
      <formula1>unit_ddown</formula1>
    </dataValidation>
  </dataValidations>
  <pageMargins left="0.7" right="0.7" top="0.75" bottom="0.75" header="0.3" footer="0.3"/>
  <pageSetup scale="67"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018B16AB-DDCB-4751-BE52-8355B0FC2264}">
          <x14:formula1>
            <xm:f>DONOTDELETE!$A$1:$A$3</xm:f>
          </x14:formula1>
          <xm:sqref>I203:J208 I23:J27 I42:J49 I55:J64 I70:J75 I81:J92 I98:J100 I106:J107 I113:J120 I128:J137 I164:J172 I178:J194 I214:J215 I143:J154 I16:J16</xm:sqref>
        </x14:dataValidation>
        <x14:dataValidation type="list" allowBlank="1" showInputMessage="1" showErrorMessage="1" xr:uid="{CC3F219D-A5CB-435C-A1C4-EE2D0C97530F}">
          <x14:formula1>
            <xm:f>DONOTDELETE!$F$1:$F$4</xm:f>
          </x14:formula1>
          <xm:sqref>H203:H208 H214:H215 H178:H194 H164:H172 H143:H154 H128:H137 H113:H120 H106:H107 H98:H100 H81:H92 H70:H75 H55:H64 H42:H49 H23:H27 H16</xm:sqref>
        </x14:dataValidation>
        <x14:dataValidation type="list" allowBlank="1" showInputMessage="1" showErrorMessage="1" xr:uid="{445B3692-87D8-4436-99F4-9F112FF4B1BD}">
          <x14:formula1>
            <xm:f>DONOTDELETE!$B$6:$B$10</xm:f>
          </x14:formula1>
          <xm:sqref>F128:F137 F143:F154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5D0D1-F986-49E2-BC05-F608E8FD0330}">
  <sheetPr codeName="Sheet5">
    <pageSetUpPr fitToPage="1"/>
  </sheetPr>
  <dimension ref="A1:F35"/>
  <sheetViews>
    <sheetView tabSelected="1" zoomScaleNormal="100" workbookViewId="0">
      <selection activeCell="C22" sqref="C22"/>
    </sheetView>
  </sheetViews>
  <sheetFormatPr defaultColWidth="9.140625" defaultRowHeight="12.75"/>
  <cols>
    <col min="1" max="1" width="32.140625" style="1" customWidth="1"/>
    <col min="2" max="2" width="27.7109375" style="1" customWidth="1"/>
    <col min="3" max="3" width="15.140625" style="1" customWidth="1"/>
    <col min="4" max="4" width="11.7109375" style="1" customWidth="1"/>
    <col min="5" max="5" width="13.42578125" style="1" customWidth="1"/>
    <col min="6" max="6" width="40.42578125" style="1" customWidth="1"/>
    <col min="7" max="7" width="9.140625" style="1"/>
    <col min="8" max="8" width="40.5703125" style="1" customWidth="1"/>
    <col min="9" max="10" width="53.28515625" style="1" customWidth="1"/>
    <col min="11" max="16384" width="9.140625" style="1"/>
  </cols>
  <sheetData>
    <row r="1" spans="1:6" ht="50.1" customHeight="1">
      <c r="A1" s="157" t="s">
        <v>28</v>
      </c>
      <c r="B1" s="157"/>
      <c r="C1" s="157"/>
      <c r="D1" s="157"/>
      <c r="E1" s="157"/>
      <c r="F1" s="157"/>
    </row>
    <row r="2" spans="1:6" ht="30" customHeight="1">
      <c r="A2" s="167" t="s">
        <v>341</v>
      </c>
      <c r="B2" s="167"/>
      <c r="C2" s="167"/>
      <c r="D2" s="167"/>
      <c r="E2" s="167"/>
      <c r="F2" s="167"/>
    </row>
    <row r="3" spans="1:6">
      <c r="A3" s="246"/>
      <c r="B3" s="246"/>
      <c r="C3" s="246"/>
      <c r="D3" s="246"/>
      <c r="E3" s="246"/>
      <c r="F3" s="246"/>
    </row>
    <row r="4" spans="1:6" ht="85.5" customHeight="1">
      <c r="A4" s="229" t="s">
        <v>384</v>
      </c>
      <c r="B4" s="229"/>
      <c r="C4" s="229"/>
      <c r="D4" s="229"/>
      <c r="E4" s="229"/>
      <c r="F4" s="229"/>
    </row>
    <row r="5" spans="1:6" ht="13.5" thickBot="1">
      <c r="A5" s="22"/>
      <c r="B5" s="15"/>
      <c r="C5" s="15"/>
    </row>
    <row r="6" spans="1:6" s="2" customFormat="1" ht="25.5">
      <c r="A6" s="44" t="s">
        <v>20</v>
      </c>
      <c r="B6" s="45" t="s">
        <v>22</v>
      </c>
      <c r="C6" s="46" t="s">
        <v>2</v>
      </c>
      <c r="D6" s="46" t="s">
        <v>23</v>
      </c>
      <c r="E6" s="46" t="s">
        <v>3</v>
      </c>
      <c r="F6" s="47" t="s">
        <v>24</v>
      </c>
    </row>
    <row r="7" spans="1:6">
      <c r="A7" s="93" t="s">
        <v>385</v>
      </c>
      <c r="B7" s="97" t="s">
        <v>10</v>
      </c>
      <c r="C7" s="8"/>
      <c r="D7" s="4"/>
      <c r="E7" s="12" t="e">
        <f>C7/$C$17</f>
        <v>#DIV/0!</v>
      </c>
      <c r="F7" s="98" t="s">
        <v>14</v>
      </c>
    </row>
    <row r="8" spans="1:6">
      <c r="A8" s="37"/>
      <c r="B8" s="7"/>
      <c r="C8" s="8"/>
      <c r="D8" s="4"/>
      <c r="E8" s="12" t="e">
        <f t="shared" ref="E8:E17" si="0">C8/$C$17</f>
        <v>#DIV/0!</v>
      </c>
      <c r="F8" s="38"/>
    </row>
    <row r="9" spans="1:6">
      <c r="A9" s="37"/>
      <c r="B9" s="7"/>
      <c r="C9" s="8"/>
      <c r="D9" s="4"/>
      <c r="E9" s="12" t="e">
        <f t="shared" si="0"/>
        <v>#DIV/0!</v>
      </c>
      <c r="F9" s="38"/>
    </row>
    <row r="10" spans="1:6">
      <c r="A10" s="37"/>
      <c r="B10" s="7"/>
      <c r="C10" s="8"/>
      <c r="D10" s="4"/>
      <c r="E10" s="12" t="e">
        <f t="shared" si="0"/>
        <v>#DIV/0!</v>
      </c>
      <c r="F10" s="38"/>
    </row>
    <row r="11" spans="1:6">
      <c r="A11" s="37"/>
      <c r="B11" s="7"/>
      <c r="C11" s="8"/>
      <c r="D11" s="4"/>
      <c r="E11" s="12" t="e">
        <f t="shared" si="0"/>
        <v>#DIV/0!</v>
      </c>
      <c r="F11" s="38"/>
    </row>
    <row r="12" spans="1:6">
      <c r="A12" s="37"/>
      <c r="B12" s="7"/>
      <c r="C12" s="8"/>
      <c r="D12" s="4"/>
      <c r="E12" s="12" t="e">
        <f t="shared" si="0"/>
        <v>#DIV/0!</v>
      </c>
      <c r="F12" s="38"/>
    </row>
    <row r="13" spans="1:6">
      <c r="A13" s="37"/>
      <c r="B13" s="7"/>
      <c r="C13" s="8"/>
      <c r="D13" s="4"/>
      <c r="E13" s="12" t="e">
        <f t="shared" si="0"/>
        <v>#DIV/0!</v>
      </c>
      <c r="F13" s="38"/>
    </row>
    <row r="14" spans="1:6">
      <c r="A14" s="37"/>
      <c r="B14" s="7"/>
      <c r="C14" s="8"/>
      <c r="D14" s="4"/>
      <c r="E14" s="12" t="e">
        <f t="shared" si="0"/>
        <v>#DIV/0!</v>
      </c>
      <c r="F14" s="38"/>
    </row>
    <row r="15" spans="1:6">
      <c r="A15" s="37"/>
      <c r="B15" s="7"/>
      <c r="C15" s="8"/>
      <c r="D15" s="4"/>
      <c r="E15" s="12" t="e">
        <f t="shared" si="0"/>
        <v>#DIV/0!</v>
      </c>
      <c r="F15" s="38"/>
    </row>
    <row r="16" spans="1:6" ht="13.5" thickBot="1">
      <c r="A16" s="39"/>
      <c r="B16" s="7"/>
      <c r="C16" s="9"/>
      <c r="D16" s="4"/>
      <c r="E16" s="13" t="e">
        <f t="shared" si="0"/>
        <v>#DIV/0!</v>
      </c>
      <c r="F16" s="40"/>
    </row>
    <row r="17" spans="1:6" ht="13.5" thickBot="1">
      <c r="A17" s="3" t="s">
        <v>4</v>
      </c>
      <c r="B17" s="6"/>
      <c r="C17" s="11">
        <f>SUM(C7:C16)</f>
        <v>0</v>
      </c>
      <c r="D17" s="5"/>
      <c r="E17" s="14" t="e">
        <f t="shared" si="0"/>
        <v>#DIV/0!</v>
      </c>
      <c r="F17" s="10"/>
    </row>
    <row r="19" spans="1:6" ht="12.75" customHeight="1">
      <c r="C19" s="247" t="str">
        <f>IF(C17&lt;&gt;Summary!C35, "ERROR -  Budget Total must match Financing Total", "")</f>
        <v/>
      </c>
      <c r="D19" s="247"/>
      <c r="E19" s="247"/>
      <c r="F19" s="247"/>
    </row>
    <row r="34" spans="1:1">
      <c r="A34" s="1" t="s">
        <v>5</v>
      </c>
    </row>
    <row r="35" spans="1:1">
      <c r="A35" s="1" t="s">
        <v>6</v>
      </c>
    </row>
  </sheetData>
  <mergeCells count="5">
    <mergeCell ref="A2:F2"/>
    <mergeCell ref="A1:F1"/>
    <mergeCell ref="A4:F4"/>
    <mergeCell ref="A3:F3"/>
    <mergeCell ref="C19:F19"/>
  </mergeCells>
  <pageMargins left="0.7" right="0.7" top="0.75" bottom="0.75" header="0.3" footer="0.3"/>
  <pageSetup scale="87" fitToHeight="0" orientation="landscape" r:id="rId1"/>
  <extLst>
    <ext xmlns:x14="http://schemas.microsoft.com/office/spreadsheetml/2009/9/main" uri="{CCE6A557-97BC-4b89-ADB6-D9C93CAAB3DF}">
      <x14:dataValidations xmlns:xm="http://schemas.microsoft.com/office/excel/2006/main" count="3">
        <x14:dataValidation type="list" allowBlank="1" showInputMessage="1" showErrorMessage="1" xr:uid="{7A283442-6589-489A-8D7D-C5EDCE5347F3}">
          <x14:formula1>
            <xm:f>DONOTDELETE!$A$1:$A$3</xm:f>
          </x14:formula1>
          <xm:sqref>D7:D16</xm:sqref>
        </x14:dataValidation>
        <x14:dataValidation type="list" allowBlank="1" showInputMessage="1" showErrorMessage="1" xr:uid="{6B1FD0C0-09F8-4921-81D2-DBFF3FAD7B48}">
          <x14:formula1>
            <xm:f>DONOTDELETE!$C$1:$C$3</xm:f>
          </x14:formula1>
          <xm:sqref>B7:B16</xm:sqref>
        </x14:dataValidation>
        <x14:dataValidation type="list" allowBlank="1" showInputMessage="1" showErrorMessage="1" xr:uid="{61FE2234-DB3B-439A-8B81-D290DC04A98A}">
          <x14:formula1>
            <xm:f>DONOTDELETE!$D$1:$D$10</xm:f>
          </x14:formula1>
          <xm:sqref>F7:F16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8DC39-C1C6-4869-8AEF-604D755F003D}">
  <sheetPr codeName="Sheet6">
    <pageSetUpPr fitToPage="1"/>
  </sheetPr>
  <dimension ref="A1:F23"/>
  <sheetViews>
    <sheetView zoomScaleNormal="100" workbookViewId="0">
      <selection sqref="A1:C1"/>
    </sheetView>
  </sheetViews>
  <sheetFormatPr defaultColWidth="9.140625" defaultRowHeight="12.75"/>
  <cols>
    <col min="1" max="1" width="26.85546875" style="18" customWidth="1"/>
    <col min="2" max="2" width="29.7109375" style="18" customWidth="1"/>
    <col min="3" max="3" width="67.85546875" style="18" customWidth="1"/>
    <col min="4" max="16384" width="9.140625" style="18"/>
  </cols>
  <sheetData>
    <row r="1" spans="1:6" s="1" customFormat="1" ht="50.1" customHeight="1">
      <c r="A1" s="157" t="s">
        <v>29</v>
      </c>
      <c r="B1" s="157"/>
      <c r="C1" s="157"/>
    </row>
    <row r="2" spans="1:6" s="1" customFormat="1" ht="30" customHeight="1">
      <c r="A2" s="167" t="s">
        <v>341</v>
      </c>
      <c r="B2" s="167"/>
      <c r="C2" s="167"/>
    </row>
    <row r="3" spans="1:6" s="1" customFormat="1">
      <c r="A3" s="246"/>
      <c r="B3" s="246"/>
      <c r="C3" s="246"/>
      <c r="D3" s="246"/>
      <c r="E3" s="246"/>
      <c r="F3" s="246"/>
    </row>
    <row r="4" spans="1:6">
      <c r="A4" s="167" t="s">
        <v>369</v>
      </c>
      <c r="B4" s="167"/>
      <c r="C4" s="167"/>
    </row>
    <row r="5" spans="1:6" ht="13.5" thickBot="1">
      <c r="A5" s="15"/>
      <c r="B5" s="15"/>
      <c r="C5" s="15"/>
    </row>
    <row r="6" spans="1:6" ht="25.5">
      <c r="A6" s="44" t="s">
        <v>21</v>
      </c>
      <c r="B6" s="45" t="s">
        <v>8</v>
      </c>
      <c r="C6" s="47" t="s">
        <v>19</v>
      </c>
    </row>
    <row r="7" spans="1:6">
      <c r="A7" s="31"/>
      <c r="B7" s="20"/>
      <c r="C7" s="41"/>
    </row>
    <row r="8" spans="1:6">
      <c r="A8" s="31"/>
      <c r="B8" s="20"/>
      <c r="C8" s="41"/>
    </row>
    <row r="9" spans="1:6">
      <c r="A9" s="31"/>
      <c r="B9" s="20"/>
      <c r="C9" s="41"/>
    </row>
    <row r="10" spans="1:6">
      <c r="A10" s="31"/>
      <c r="B10" s="20"/>
      <c r="C10" s="41"/>
    </row>
    <row r="11" spans="1:6">
      <c r="A11" s="31"/>
      <c r="B11" s="20"/>
      <c r="C11" s="41"/>
    </row>
    <row r="12" spans="1:6">
      <c r="A12" s="31"/>
      <c r="B12" s="20"/>
      <c r="C12" s="41"/>
    </row>
    <row r="13" spans="1:6">
      <c r="A13" s="31"/>
      <c r="B13" s="20"/>
      <c r="C13" s="41"/>
    </row>
    <row r="14" spans="1:6">
      <c r="A14" s="31"/>
      <c r="B14" s="20"/>
      <c r="C14" s="41"/>
    </row>
    <row r="15" spans="1:6">
      <c r="A15" s="31"/>
      <c r="B15" s="20"/>
      <c r="C15" s="41"/>
    </row>
    <row r="16" spans="1:6" ht="13.5" thickBot="1">
      <c r="A16" s="32"/>
      <c r="B16" s="42"/>
      <c r="C16" s="43"/>
    </row>
    <row r="23" spans="3:3">
      <c r="C23" s="1"/>
    </row>
  </sheetData>
  <mergeCells count="4">
    <mergeCell ref="A2:C2"/>
    <mergeCell ref="A4:C4"/>
    <mergeCell ref="A1:C1"/>
    <mergeCell ref="A3:F3"/>
  </mergeCells>
  <pageMargins left="0.7" right="0.7" top="0.75" bottom="0.75" header="0.3" footer="0.3"/>
  <pageSetup scale="80"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2E9645-2778-4285-AD2C-387EC55FE8FE}">
  <sheetPr codeName="Sheet7">
    <tabColor rgb="FFFFFF00"/>
  </sheetPr>
  <dimension ref="A2:H24"/>
  <sheetViews>
    <sheetView topLeftCell="I1" zoomScale="110" zoomScaleNormal="110" workbookViewId="0">
      <selection activeCell="I1" sqref="I1"/>
    </sheetView>
  </sheetViews>
  <sheetFormatPr defaultColWidth="26.5703125" defaultRowHeight="15"/>
  <cols>
    <col min="1" max="8" width="0" hidden="1" customWidth="1"/>
  </cols>
  <sheetData>
    <row r="2" spans="1:8">
      <c r="A2" s="17" t="s">
        <v>5</v>
      </c>
      <c r="B2" s="17" t="s">
        <v>335</v>
      </c>
      <c r="C2" t="s">
        <v>9</v>
      </c>
      <c r="D2" s="17" t="s">
        <v>11</v>
      </c>
      <c r="E2" s="17" t="s">
        <v>43</v>
      </c>
      <c r="F2" s="17" t="s">
        <v>47</v>
      </c>
      <c r="G2" s="17" t="s">
        <v>338</v>
      </c>
      <c r="H2" s="17" t="s">
        <v>339</v>
      </c>
    </row>
    <row r="3" spans="1:8">
      <c r="A3" s="17" t="s">
        <v>6</v>
      </c>
      <c r="B3" s="17" t="s">
        <v>336</v>
      </c>
      <c r="C3" t="s">
        <v>10</v>
      </c>
      <c r="D3" s="17" t="s">
        <v>12</v>
      </c>
      <c r="E3" s="17" t="s">
        <v>44</v>
      </c>
      <c r="F3" s="17" t="s">
        <v>64</v>
      </c>
      <c r="G3" s="73" t="s">
        <v>340</v>
      </c>
      <c r="H3" s="73" t="s">
        <v>340</v>
      </c>
    </row>
    <row r="4" spans="1:8">
      <c r="B4" t="s">
        <v>337</v>
      </c>
      <c r="D4" s="17" t="s">
        <v>14</v>
      </c>
      <c r="E4" s="17"/>
      <c r="F4" t="s">
        <v>63</v>
      </c>
      <c r="G4" s="17" t="s">
        <v>335</v>
      </c>
      <c r="H4" s="17" t="s">
        <v>335</v>
      </c>
    </row>
    <row r="5" spans="1:8" ht="26.25">
      <c r="D5" s="17" t="s">
        <v>17</v>
      </c>
      <c r="E5" s="17"/>
      <c r="G5" t="s">
        <v>336</v>
      </c>
      <c r="H5" t="s">
        <v>336</v>
      </c>
    </row>
    <row r="6" spans="1:8">
      <c r="D6" s="17" t="s">
        <v>13</v>
      </c>
      <c r="G6" t="s">
        <v>337</v>
      </c>
      <c r="H6" t="s">
        <v>337</v>
      </c>
    </row>
    <row r="7" spans="1:8">
      <c r="B7" t="s">
        <v>376</v>
      </c>
      <c r="D7" s="17" t="s">
        <v>16</v>
      </c>
    </row>
    <row r="8" spans="1:8">
      <c r="B8" t="s">
        <v>335</v>
      </c>
      <c r="D8" s="17" t="s">
        <v>15</v>
      </c>
    </row>
    <row r="9" spans="1:8" ht="26.25">
      <c r="B9" t="s">
        <v>336</v>
      </c>
      <c r="D9" s="17" t="s">
        <v>74</v>
      </c>
    </row>
    <row r="10" spans="1:8">
      <c r="B10" t="s">
        <v>337</v>
      </c>
      <c r="D10" s="17" t="s">
        <v>7</v>
      </c>
    </row>
    <row r="24" spans="5:5">
      <c r="E24" s="21"/>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F020C75ED81D540A403961A74A66869" ma:contentTypeVersion="14" ma:contentTypeDescription="Create a new document." ma:contentTypeScope="" ma:versionID="29567bb5417fe82f54f8ef1519696f3d">
  <xsd:schema xmlns:xsd="http://www.w3.org/2001/XMLSchema" xmlns:xs="http://www.w3.org/2001/XMLSchema" xmlns:p="http://schemas.microsoft.com/office/2006/metadata/properties" xmlns:ns2="dbe8a3ed-da49-4b50-96db-c1ca8eb67970" xmlns:ns3="0c537d7d-531d-4f52-9d8d-2ebf4d34440d" targetNamespace="http://schemas.microsoft.com/office/2006/metadata/properties" ma:root="true" ma:fieldsID="0d1d30502ea7b61a28364f0d3f176d70" ns2:_="" ns3:_="">
    <xsd:import namespace="dbe8a3ed-da49-4b50-96db-c1ca8eb67970"/>
    <xsd:import namespace="0c537d7d-531d-4f52-9d8d-2ebf4d34440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LengthInSeconds" minOccurs="0"/>
                <xsd:element ref="ns2:MediaServiceSearchProperties" minOccurs="0"/>
                <xsd:element ref="ns2:MediaServiceBillingMetadata"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e8a3ed-da49-4b50-96db-c1ca8eb6797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LengthInSeconds" ma:index="16" nillable="true" ma:displayName="Length (seconds)"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28605120-23c8-4aa5-95ed-09e65b488f8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c537d7d-531d-4f52-9d8d-2ebf4d34440d"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085f54c6-e023-4010-b26b-069fc3e8a235}" ma:internalName="TaxCatchAll" ma:showField="CatchAllData" ma:web="0c537d7d-531d-4f52-9d8d-2ebf4d34440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c537d7d-531d-4f52-9d8d-2ebf4d34440d" xsi:nil="true"/>
    <lcf76f155ced4ddcb4097134ff3c332f xmlns="dbe8a3ed-da49-4b50-96db-c1ca8eb6797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EC55DE-01F2-4AC6-A4F6-DB9ABE03E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e8a3ed-da49-4b50-96db-c1ca8eb67970"/>
    <ds:schemaRef ds:uri="0c537d7d-531d-4f52-9d8d-2ebf4d3444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16CE17F-A6BF-4EE8-8641-540439EFB409}">
  <ds:schemaRefs>
    <ds:schemaRef ds:uri="http://schemas.microsoft.com/office/2006/metadata/properties"/>
    <ds:schemaRef ds:uri="http://schemas.microsoft.com/office/infopath/2007/PartnerControls"/>
    <ds:schemaRef ds:uri="0c537d7d-531d-4f52-9d8d-2ebf4d34440d"/>
    <ds:schemaRef ds:uri="dbe8a3ed-da49-4b50-96db-c1ca8eb67970"/>
  </ds:schemaRefs>
</ds:datastoreItem>
</file>

<file path=customXml/itemProps3.xml><?xml version="1.0" encoding="utf-8"?>
<ds:datastoreItem xmlns:ds="http://schemas.openxmlformats.org/officeDocument/2006/customXml" ds:itemID="{36FB2B32-1084-471E-86B1-D2ADBB4CBAD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GUIDELINES</vt:lpstr>
      <vt:lpstr>Cover </vt:lpstr>
      <vt:lpstr>Summary</vt:lpstr>
      <vt:lpstr>Detail</vt:lpstr>
      <vt:lpstr>Financing</vt:lpstr>
      <vt:lpstr>Notes</vt:lpstr>
      <vt:lpstr>DONOTDELETE</vt:lpstr>
      <vt:lpstr>'Cover '!Print_Area</vt:lpstr>
      <vt:lpstr>Detail!Print_Area</vt:lpstr>
      <vt:lpstr>Financing!Print_Area</vt:lpstr>
      <vt:lpstr>GUIDELINES!Print_Area</vt:lpstr>
      <vt:lpstr>Notes!Print_Area</vt:lpstr>
      <vt:lpstr>Summary!Print_Area</vt:lpstr>
      <vt:lpstr>unit_ddown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 Gibson</dc:creator>
  <cp:lastModifiedBy>Jaymie Flis</cp:lastModifiedBy>
  <cp:lastPrinted>2025-01-20T21:15:15Z</cp:lastPrinted>
  <dcterms:created xsi:type="dcterms:W3CDTF">2024-12-30T21:09:01Z</dcterms:created>
  <dcterms:modified xsi:type="dcterms:W3CDTF">2026-09-14T15:49:33Z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0x0101008F020C75ED81D540A403961A74A66869</vt:lpwstr>
  </property>
  <property fmtid="{D5CDD505-2E9C-101B-9397-08002B2CF9AE}" pid="3" name="MediaServiceImageTags">
    <vt:lpwstr/>
  </property>
</Properties>
</file>